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\Pigorsch\paper\paper_ESCALOX_Planvergleich\ESCALOX_Auswertung_Korr_Wilcoxon_Test_Tabelle_20200128\"/>
    </mc:Choice>
  </mc:AlternateContent>
  <xr:revisionPtr revIDLastSave="0" documentId="13_ncr:1_{3B93B77B-7E46-419D-91A8-2C16F52F8B84}" xr6:coauthVersionLast="37" xr6:coauthVersionMax="37" xr10:uidLastSave="{00000000-0000-0000-0000-000000000000}"/>
  <bookViews>
    <workbookView xWindow="0" yWindow="0" windowWidth="23040" windowHeight="9060" xr2:uid="{553A36FB-1CAF-4AC5-9A8A-BC2AC05D3ED0}"/>
  </bookViews>
  <sheets>
    <sheet name="DVH u. COIN..." sheetId="1" r:id="rId1"/>
    <sheet name="Parotis  Plexus ipsi contra" sheetId="2" r:id="rId2"/>
  </sheets>
  <calcPr calcId="17902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22" i="1" l="1"/>
  <c r="CI21" i="1"/>
  <c r="AE20" i="1"/>
  <c r="AH20" i="1"/>
  <c r="AI20" i="1"/>
  <c r="CY20" i="1"/>
  <c r="CX20" i="1"/>
  <c r="CN20" i="1"/>
  <c r="BV20" i="1"/>
  <c r="BP20" i="1"/>
  <c r="AF20" i="1"/>
  <c r="AD20" i="1"/>
  <c r="X20" i="1"/>
  <c r="AA20" i="1"/>
  <c r="AB20" i="1"/>
  <c r="Y20" i="1"/>
  <c r="W20" i="1"/>
  <c r="R20" i="1"/>
  <c r="T20" i="1"/>
  <c r="U20" i="1"/>
  <c r="S20" i="1"/>
  <c r="AE19" i="1"/>
  <c r="AH19" i="1"/>
  <c r="AI19" i="1"/>
  <c r="CY19" i="1"/>
  <c r="CX19" i="1"/>
  <c r="CN19" i="1"/>
  <c r="BV19" i="1"/>
  <c r="BP19" i="1"/>
  <c r="AF19" i="1"/>
  <c r="AD19" i="1"/>
  <c r="X19" i="1"/>
  <c r="AA19" i="1"/>
  <c r="AB19" i="1"/>
  <c r="Y19" i="1"/>
  <c r="W19" i="1"/>
  <c r="R19" i="1"/>
  <c r="T19" i="1"/>
  <c r="U19" i="1"/>
  <c r="S19" i="1"/>
  <c r="AE18" i="1"/>
  <c r="AH18" i="1"/>
  <c r="AI18" i="1"/>
  <c r="CY18" i="1"/>
  <c r="CX18" i="1"/>
  <c r="CN18" i="1"/>
  <c r="BV18" i="1"/>
  <c r="BP18" i="1"/>
  <c r="AF18" i="1"/>
  <c r="AD18" i="1"/>
  <c r="X18" i="1"/>
  <c r="AA18" i="1"/>
  <c r="AB18" i="1"/>
  <c r="Y18" i="1"/>
  <c r="W18" i="1"/>
  <c r="R18" i="1"/>
  <c r="T18" i="1"/>
  <c r="U18" i="1"/>
  <c r="S18" i="1"/>
  <c r="AE17" i="1"/>
  <c r="AH17" i="1"/>
  <c r="AI17" i="1"/>
  <c r="CY17" i="1"/>
  <c r="CX17" i="1"/>
  <c r="CN17" i="1"/>
  <c r="BV17" i="1"/>
  <c r="BP17" i="1"/>
  <c r="AF17" i="1"/>
  <c r="AD17" i="1"/>
  <c r="X17" i="1"/>
  <c r="AA17" i="1"/>
  <c r="AB17" i="1"/>
  <c r="Y17" i="1"/>
  <c r="W17" i="1"/>
  <c r="R17" i="1"/>
  <c r="T17" i="1"/>
  <c r="U17" i="1"/>
  <c r="S17" i="1"/>
  <c r="AE16" i="1"/>
  <c r="AH16" i="1"/>
  <c r="AI16" i="1"/>
  <c r="CY16" i="1"/>
  <c r="CX16" i="1"/>
  <c r="CN16" i="1"/>
  <c r="BV16" i="1"/>
  <c r="BP16" i="1"/>
  <c r="AF16" i="1"/>
  <c r="AD16" i="1"/>
  <c r="X16" i="1"/>
  <c r="AA16" i="1"/>
  <c r="AB16" i="1"/>
  <c r="Y16" i="1"/>
  <c r="W16" i="1"/>
  <c r="R16" i="1"/>
  <c r="T16" i="1"/>
  <c r="U16" i="1"/>
  <c r="S16" i="1"/>
  <c r="AE15" i="1"/>
  <c r="AH15" i="1"/>
  <c r="AI15" i="1"/>
  <c r="CY15" i="1"/>
  <c r="CX15" i="1"/>
  <c r="CN15" i="1"/>
  <c r="BV15" i="1"/>
  <c r="BP15" i="1"/>
  <c r="AF15" i="1"/>
  <c r="AD15" i="1"/>
  <c r="X15" i="1"/>
  <c r="AA15" i="1"/>
  <c r="AB15" i="1"/>
  <c r="Y15" i="1"/>
  <c r="W15" i="1"/>
  <c r="R15" i="1"/>
  <c r="T15" i="1"/>
  <c r="U15" i="1"/>
  <c r="S15" i="1"/>
  <c r="AE14" i="1"/>
  <c r="AH14" i="1"/>
  <c r="AI14" i="1"/>
  <c r="CY14" i="1"/>
  <c r="CX14" i="1"/>
  <c r="CN14" i="1"/>
  <c r="BV14" i="1"/>
  <c r="BP14" i="1"/>
  <c r="AF14" i="1"/>
  <c r="AD14" i="1"/>
  <c r="X14" i="1"/>
  <c r="AA14" i="1"/>
  <c r="AB14" i="1"/>
  <c r="Y14" i="1"/>
  <c r="W14" i="1"/>
  <c r="R14" i="1"/>
  <c r="T14" i="1"/>
  <c r="U14" i="1"/>
  <c r="S14" i="1"/>
  <c r="AE13" i="1"/>
  <c r="AH13" i="1"/>
  <c r="AI13" i="1"/>
  <c r="CY13" i="1"/>
  <c r="CX13" i="1"/>
  <c r="CN13" i="1"/>
  <c r="BV13" i="1"/>
  <c r="BP13" i="1"/>
  <c r="AF13" i="1"/>
  <c r="AD13" i="1"/>
  <c r="X13" i="1"/>
  <c r="AA13" i="1"/>
  <c r="AB13" i="1"/>
  <c r="Y13" i="1"/>
  <c r="W13" i="1"/>
  <c r="R13" i="1"/>
  <c r="T13" i="1"/>
  <c r="U13" i="1"/>
  <c r="S13" i="1"/>
  <c r="AE12" i="1"/>
  <c r="AH12" i="1"/>
  <c r="AI12" i="1"/>
  <c r="CY12" i="1"/>
  <c r="CX12" i="1"/>
  <c r="CN12" i="1"/>
  <c r="BV12" i="1"/>
  <c r="BP12" i="1"/>
  <c r="AF12" i="1"/>
  <c r="AD12" i="1"/>
  <c r="X12" i="1"/>
  <c r="AA12" i="1"/>
  <c r="AB12" i="1"/>
  <c r="Y12" i="1"/>
  <c r="W12" i="1"/>
  <c r="R12" i="1"/>
  <c r="T12" i="1"/>
  <c r="U12" i="1"/>
  <c r="S12" i="1"/>
  <c r="AE11" i="1"/>
  <c r="AH11" i="1"/>
  <c r="AI11" i="1"/>
  <c r="CY11" i="1"/>
  <c r="CX11" i="1"/>
  <c r="CN11" i="1"/>
  <c r="AF11" i="1"/>
  <c r="AD11" i="1"/>
  <c r="X11" i="1"/>
  <c r="AA11" i="1"/>
  <c r="AB11" i="1"/>
  <c r="Y11" i="1"/>
  <c r="W11" i="1"/>
  <c r="R11" i="1"/>
  <c r="T11" i="1"/>
  <c r="U11" i="1"/>
  <c r="S11" i="1"/>
  <c r="AE10" i="1"/>
  <c r="AH10" i="1"/>
  <c r="AI10" i="1"/>
  <c r="CY10" i="1"/>
  <c r="CX10" i="1"/>
  <c r="CN10" i="1"/>
  <c r="BP10" i="1"/>
  <c r="AF10" i="1"/>
  <c r="AD10" i="1"/>
  <c r="X10" i="1"/>
  <c r="AA10" i="1"/>
  <c r="AB10" i="1"/>
  <c r="Y10" i="1"/>
  <c r="W10" i="1"/>
  <c r="R10" i="1"/>
  <c r="T10" i="1"/>
  <c r="U10" i="1"/>
  <c r="S10" i="1"/>
  <c r="AE9" i="1"/>
  <c r="AH9" i="1"/>
  <c r="AI9" i="1"/>
  <c r="CY9" i="1"/>
  <c r="CX9" i="1"/>
  <c r="CN9" i="1"/>
  <c r="BP9" i="1"/>
  <c r="AF9" i="1"/>
  <c r="AD9" i="1"/>
  <c r="X9" i="1"/>
  <c r="AA9" i="1"/>
  <c r="AB9" i="1"/>
  <c r="Y9" i="1"/>
  <c r="W9" i="1"/>
  <c r="R9" i="1"/>
  <c r="T9" i="1"/>
  <c r="U9" i="1"/>
  <c r="S9" i="1"/>
  <c r="AE8" i="1"/>
  <c r="AH8" i="1"/>
  <c r="AI8" i="1"/>
  <c r="CY8" i="1"/>
  <c r="CX8" i="1"/>
  <c r="CN8" i="1"/>
  <c r="BV8" i="1"/>
  <c r="BP8" i="1"/>
  <c r="AF8" i="1"/>
  <c r="AD8" i="1"/>
  <c r="X8" i="1"/>
  <c r="AA8" i="1"/>
  <c r="AB8" i="1"/>
  <c r="Y8" i="1"/>
  <c r="W8" i="1"/>
  <c r="R8" i="1"/>
  <c r="T8" i="1"/>
  <c r="U8" i="1"/>
  <c r="S8" i="1"/>
  <c r="AE7" i="1"/>
  <c r="AH7" i="1"/>
  <c r="AI7" i="1"/>
  <c r="CY7" i="1"/>
  <c r="CX7" i="1"/>
  <c r="CN7" i="1"/>
  <c r="BV7" i="1"/>
  <c r="BP7" i="1"/>
  <c r="AF7" i="1"/>
  <c r="AD7" i="1"/>
  <c r="X7" i="1"/>
  <c r="AA7" i="1"/>
  <c r="AB7" i="1"/>
  <c r="Y7" i="1"/>
  <c r="W7" i="1"/>
  <c r="R7" i="1"/>
  <c r="T7" i="1"/>
  <c r="U7" i="1"/>
  <c r="S7" i="1"/>
  <c r="AE6" i="1"/>
  <c r="AH6" i="1"/>
  <c r="AI6" i="1"/>
  <c r="CY6" i="1"/>
  <c r="CX6" i="1"/>
  <c r="CN6" i="1"/>
  <c r="BV6" i="1"/>
  <c r="BP6" i="1"/>
  <c r="AF6" i="1"/>
  <c r="AD6" i="1"/>
  <c r="X6" i="1"/>
  <c r="AA6" i="1"/>
  <c r="AB6" i="1"/>
  <c r="Y6" i="1"/>
  <c r="W6" i="1"/>
  <c r="R6" i="1"/>
  <c r="T6" i="1"/>
  <c r="U6" i="1"/>
  <c r="S6" i="1"/>
  <c r="AE5" i="1"/>
  <c r="AH5" i="1"/>
  <c r="AI5" i="1"/>
  <c r="CY5" i="1"/>
  <c r="CX5" i="1"/>
  <c r="CN5" i="1"/>
  <c r="BV5" i="1"/>
  <c r="BP5" i="1"/>
  <c r="AF5" i="1"/>
  <c r="AD5" i="1"/>
  <c r="X5" i="1"/>
  <c r="AA5" i="1"/>
  <c r="AB5" i="1"/>
  <c r="Y5" i="1"/>
  <c r="W5" i="1"/>
  <c r="R5" i="1"/>
  <c r="T5" i="1"/>
  <c r="U5" i="1"/>
  <c r="S5" i="1"/>
  <c r="AE4" i="1"/>
  <c r="AH4" i="1"/>
  <c r="AI4" i="1"/>
  <c r="CY4" i="1"/>
  <c r="CX4" i="1"/>
  <c r="CN4" i="1"/>
  <c r="BV4" i="1"/>
  <c r="BP4" i="1"/>
  <c r="AF4" i="1"/>
  <c r="AD4" i="1"/>
  <c r="X4" i="1"/>
  <c r="AA4" i="1"/>
  <c r="AB4" i="1"/>
  <c r="Y4" i="1"/>
  <c r="W4" i="1"/>
  <c r="R4" i="1"/>
  <c r="T4" i="1"/>
  <c r="U4" i="1"/>
  <c r="S4" i="1"/>
  <c r="AE3" i="1"/>
  <c r="AH3" i="1"/>
  <c r="AI3" i="1"/>
  <c r="CY3" i="1"/>
  <c r="CX3" i="1"/>
  <c r="CN3" i="1"/>
  <c r="BV3" i="1"/>
  <c r="BP3" i="1"/>
  <c r="AF3" i="1"/>
  <c r="AD3" i="1"/>
  <c r="X3" i="1"/>
  <c r="AA3" i="1"/>
  <c r="AB3" i="1"/>
  <c r="Y3" i="1"/>
  <c r="W3" i="1"/>
  <c r="R3" i="1"/>
  <c r="T3" i="1"/>
  <c r="U3" i="1"/>
  <c r="S3" i="1"/>
</calcChain>
</file>

<file path=xl/sharedStrings.xml><?xml version="1.0" encoding="utf-8"?>
<sst xmlns="http://schemas.openxmlformats.org/spreadsheetml/2006/main" count="348" uniqueCount="252">
  <si>
    <t>ID</t>
  </si>
  <si>
    <t>Planname</t>
  </si>
  <si>
    <t>Seite</t>
  </si>
  <si>
    <t>Parotis ipsi D50 VMAT</t>
  </si>
  <si>
    <t>Parotis ipsi D50 IMRT</t>
  </si>
  <si>
    <t>Parotis ipsi D50 TOMO</t>
  </si>
  <si>
    <t>Parotis contra D50 VMAT</t>
  </si>
  <si>
    <t>Parotis contra D50 IMRT</t>
  </si>
  <si>
    <t>Parotis contra D50 TOMO</t>
  </si>
  <si>
    <t>Plexus contra D2 VMAT</t>
  </si>
  <si>
    <t>Plexus contra D2 IMRT</t>
  </si>
  <si>
    <t>Plexus contra D2 TOMO</t>
  </si>
  <si>
    <t>Plexus ipsi D2 VMAT</t>
  </si>
  <si>
    <t>Plexus ipsi D2 IMRT</t>
  </si>
  <si>
    <t>Plexus ipsi D2 TOMO</t>
  </si>
  <si>
    <t>Coin ipsi Paro VMAT</t>
  </si>
  <si>
    <t>Coin ipsi Paro IMRT</t>
  </si>
  <si>
    <t>Coin ipsi Paro TOMO</t>
  </si>
  <si>
    <t>Coin contra Paro VMAT</t>
  </si>
  <si>
    <t>Coin contra Paro IMRT</t>
  </si>
  <si>
    <t>Coin contra Paro TOMO</t>
  </si>
  <si>
    <t>Coin ipsi plexus VMAT</t>
  </si>
  <si>
    <t>Coin ipsi plexus IMRT</t>
  </si>
  <si>
    <t>Coin ipsi plexus TOMO</t>
  </si>
  <si>
    <t>Coin contra plexus VMAT</t>
  </si>
  <si>
    <t>Coin contra plexus IMRT</t>
  </si>
  <si>
    <t>Coin contra plexus TOMO</t>
  </si>
  <si>
    <t>010011_000000_S_HNO_a_R_MO,txt</t>
  </si>
  <si>
    <t>L</t>
  </si>
  <si>
    <t>010021_000000_S_HNO_c_R_MO,txt</t>
  </si>
  <si>
    <t>R</t>
  </si>
  <si>
    <t>010041_000000_S_HNO_a_R_MO,txt</t>
  </si>
  <si>
    <t>010051_000000_S_HNO_a_R_MO,txt</t>
  </si>
  <si>
    <t>010061_000000_S_HNO_a_R_MO,txt</t>
  </si>
  <si>
    <t>010071_000000_H_HNO_a_R_MO,txt</t>
  </si>
  <si>
    <t>Korrektur - ALLE mit Komma</t>
  </si>
  <si>
    <t>ESCALOX_Planvergleiche</t>
  </si>
  <si>
    <t>Seite LK</t>
  </si>
  <si>
    <t>Tumorseite</t>
  </si>
  <si>
    <t>SIB_77</t>
  </si>
  <si>
    <t>D2%_Gy</t>
  </si>
  <si>
    <t>SIB_70</t>
  </si>
  <si>
    <t>SIB_56</t>
  </si>
  <si>
    <t>D1CC</t>
  </si>
  <si>
    <t>D2%_Gy </t>
  </si>
  <si>
    <t>D5%_Gy </t>
  </si>
  <si>
    <t>V60Gy</t>
  </si>
  <si>
    <t>SIB 77  V95%</t>
  </si>
  <si>
    <t>CVF=TVRI/TV</t>
  </si>
  <si>
    <t>HI=D5%/D95%</t>
  </si>
  <si>
    <t>HTCI=TVRI/VRI</t>
  </si>
  <si>
    <t>CN=CVF*HTCI</t>
  </si>
  <si>
    <t>SIB 70 loop V95%</t>
  </si>
  <si>
    <t>CVF=TVRI/TV (Schale)</t>
  </si>
  <si>
    <t>CVF (Gesamt-struktur)</t>
  </si>
  <si>
    <t>V66.5 im SIB70 abs.</t>
  </si>
  <si>
    <t>SIB 56 loop V95%</t>
  </si>
  <si>
    <t>CVF (Gesamt-Struktur)</t>
  </si>
  <si>
    <t>V53,2 im SIB56 abs.</t>
  </si>
  <si>
    <t>SIB_77 Volumen cm³</t>
  </si>
  <si>
    <t>Parotis Dmean rechts</t>
  </si>
  <si>
    <t>Parotis Dmean links</t>
  </si>
  <si>
    <t>SIB 77Gy Dmean</t>
  </si>
  <si>
    <t>SIB 70Gy Dmean</t>
  </si>
  <si>
    <t>SIB 56 Gy Dmean</t>
  </si>
  <si>
    <t xml:space="preserve">SIB 70Gy loop Dmean </t>
  </si>
  <si>
    <t>SIB 56 Gy loop  Dmean</t>
  </si>
  <si>
    <t>SIB 77Gy D2</t>
  </si>
  <si>
    <t>SIB 77Gy D5</t>
  </si>
  <si>
    <t>SIB 77Gy D50</t>
  </si>
  <si>
    <t>SIB 77Gy D95</t>
  </si>
  <si>
    <t>SIB 77Gy D98</t>
  </si>
  <si>
    <t>SIB 77Gy D100</t>
  </si>
  <si>
    <t>SIB 77Gy D1cm³</t>
  </si>
  <si>
    <t>SIB 77Gy D0,5cm³</t>
  </si>
  <si>
    <t>SIB 70Gy D2</t>
  </si>
  <si>
    <t>SIB 70Gy D5</t>
  </si>
  <si>
    <t>SIB 70Gy D50</t>
  </si>
  <si>
    <t>SIB 70Gy D95</t>
  </si>
  <si>
    <t>SIB 70Gy D98</t>
  </si>
  <si>
    <t>SIB 70Gy D100</t>
  </si>
  <si>
    <t>SIB 70Gy D1cm³</t>
  </si>
  <si>
    <t>SIB 70Gy D0,5cm³</t>
  </si>
  <si>
    <t>SIB 56Gy D2</t>
  </si>
  <si>
    <t>SIB 56Gy D5</t>
  </si>
  <si>
    <t>SIB 56Gy D50</t>
  </si>
  <si>
    <t>SIB 56Gy D95</t>
  </si>
  <si>
    <t>SIB 56Gy D98</t>
  </si>
  <si>
    <t>SIB 56Gy D100</t>
  </si>
  <si>
    <t>SIB 70 loop Volumen cm³</t>
  </si>
  <si>
    <t>SIB 70 gesamt Volumen cm³</t>
  </si>
  <si>
    <t>SIB 70 Gy loop Dmean</t>
  </si>
  <si>
    <t>SIB 70 loop D5</t>
  </si>
  <si>
    <t>SIB 56 Gy loop Dmean</t>
  </si>
  <si>
    <t>SIB 56 loop Volumen</t>
  </si>
  <si>
    <t>SIB 56 Gesamt-Volumen cm³</t>
  </si>
  <si>
    <t>SIB 56 loop D5</t>
  </si>
  <si>
    <t>SIB 56Gy D1cm³</t>
  </si>
  <si>
    <t>SIB 56Gy D0,5cm³</t>
  </si>
  <si>
    <t>Mandibula [cm³]</t>
  </si>
  <si>
    <t>Mandibula D2</t>
  </si>
  <si>
    <t>Mandibula D5</t>
  </si>
  <si>
    <t>Mandibula D50</t>
  </si>
  <si>
    <t>Mandibula D95</t>
  </si>
  <si>
    <t>Mandibula D98</t>
  </si>
  <si>
    <t>Parotis li [cm³]</t>
  </si>
  <si>
    <t>Parotis li V53,2Gy</t>
  </si>
  <si>
    <t>COIN=CN*(1-VRI(OAR)/(OAR))</t>
  </si>
  <si>
    <t>Parotis li D2</t>
  </si>
  <si>
    <t>Parotis li D5</t>
  </si>
  <si>
    <t>Parotis li D10</t>
  </si>
  <si>
    <t>Parotis li D20</t>
  </si>
  <si>
    <t>Parotis li D30</t>
  </si>
  <si>
    <t>Parotis li D50</t>
  </si>
  <si>
    <t>Parotis li D95</t>
  </si>
  <si>
    <t>Parotis li D98</t>
  </si>
  <si>
    <t>Parotis re V53,2Gy</t>
  </si>
  <si>
    <t>COIN (ParL+ParR) von PTV56Gy</t>
  </si>
  <si>
    <t>Parotis re [cm³]</t>
  </si>
  <si>
    <t>Parotis re D2</t>
  </si>
  <si>
    <t>Parotis re D5</t>
  </si>
  <si>
    <t>Parotis re D10</t>
  </si>
  <si>
    <t>Parotis re D20</t>
  </si>
  <si>
    <t>Parotis re D30</t>
  </si>
  <si>
    <t>Parotis re D50</t>
  </si>
  <si>
    <t>Parotis re D95</t>
  </si>
  <si>
    <t>Parotis re D98</t>
  </si>
  <si>
    <t>Hirnstamm D2</t>
  </si>
  <si>
    <t>Hirnstamm D5</t>
  </si>
  <si>
    <t>Hirnstamm D50</t>
  </si>
  <si>
    <t>Hirnstamm D95</t>
  </si>
  <si>
    <t>Hirnstamm D98</t>
  </si>
  <si>
    <t>Hirmstamm D1 cm³</t>
  </si>
  <si>
    <t>Glottis [cm³]</t>
  </si>
  <si>
    <t>Glottis Dmean</t>
  </si>
  <si>
    <t>Plexus re V53,2</t>
  </si>
  <si>
    <t>Plexus re Dmean</t>
  </si>
  <si>
    <t>Plexus re D2</t>
  </si>
  <si>
    <t>Plexus re D5</t>
  </si>
  <si>
    <t>Plexus re D50</t>
  </si>
  <si>
    <t>Plexus re D95</t>
  </si>
  <si>
    <t>Plexus re D98</t>
  </si>
  <si>
    <t>Plexus li V53,2</t>
  </si>
  <si>
    <t>Plexus li D2</t>
  </si>
  <si>
    <t>Plexus li D5</t>
  </si>
  <si>
    <t>Plexus li D50</t>
  </si>
  <si>
    <t>Plexus li Dmean</t>
  </si>
  <si>
    <t>Plexus li D95</t>
  </si>
  <si>
    <t>Plexus li D98</t>
  </si>
  <si>
    <t>Optikus re D2</t>
  </si>
  <si>
    <t>Optikus re D5</t>
  </si>
  <si>
    <t>Optikus re D50</t>
  </si>
  <si>
    <t>Optikus re D95</t>
  </si>
  <si>
    <t>Optikus re D98</t>
  </si>
  <si>
    <t>Optikus re DV53,2Gy</t>
  </si>
  <si>
    <t>Optikus re Dmean</t>
  </si>
  <si>
    <t>Optikus li D2</t>
  </si>
  <si>
    <t>Optikus li D5</t>
  </si>
  <si>
    <t>Optikus li D50</t>
  </si>
  <si>
    <t>Optikus li D95</t>
  </si>
  <si>
    <t>Optikus li D98</t>
  </si>
  <si>
    <t>Optikus li DV53,2Gy</t>
  </si>
  <si>
    <t>Optikus li Dmean</t>
  </si>
  <si>
    <t>Larynx V60Gy</t>
  </si>
  <si>
    <t>Larynx D50</t>
  </si>
  <si>
    <t>Larynx D60</t>
  </si>
  <si>
    <t>V60 %</t>
  </si>
  <si>
    <t>V53,2Gy glottis</t>
  </si>
  <si>
    <t>cm3 mandible</t>
  </si>
  <si>
    <t>V53,2Gy mandible</t>
  </si>
  <si>
    <t>Dmean mandible</t>
  </si>
  <si>
    <t>cm3 optikus l</t>
  </si>
  <si>
    <t>cm3 optikus re</t>
  </si>
  <si>
    <t>cm3 myelon +0,5</t>
  </si>
  <si>
    <t>Brainstem V53,2Gy</t>
  </si>
  <si>
    <t xml:space="preserve">Myelon +0,5 Dmean </t>
  </si>
  <si>
    <t>Myelon +0,5 V53,2Gy</t>
  </si>
  <si>
    <t>Myelon+0,5 Dmax</t>
  </si>
  <si>
    <t>Body Dmean</t>
  </si>
  <si>
    <t>Larynx Dmean</t>
  </si>
  <si>
    <t>Brainstem Dmean</t>
  </si>
  <si>
    <t>cm3 Brainstem</t>
  </si>
  <si>
    <t>plexus li cm3</t>
  </si>
  <si>
    <t>plexus re cm3</t>
  </si>
  <si>
    <t>body cm3</t>
  </si>
  <si>
    <t>Body V53,2Gy</t>
  </si>
  <si>
    <t>Body V66,5Gy</t>
  </si>
  <si>
    <t>Body V73,15Gy</t>
  </si>
  <si>
    <t>SIB77 abs Vol (cm³)</t>
  </si>
  <si>
    <t>SIB70 abs Vol (cm³)</t>
  </si>
  <si>
    <t>SIB56 abs Vol (cm³)</t>
  </si>
  <si>
    <t>01 VMAT</t>
  </si>
  <si>
    <t>li</t>
  </si>
  <si>
    <t>mittig</t>
  </si>
  <si>
    <t>0</t>
  </si>
  <si>
    <t>01 IMRT</t>
  </si>
  <si>
    <t>010012__S_HNO_d_IM_9Felder,txt</t>
  </si>
  <si>
    <t>re</t>
  </si>
  <si>
    <t>01 TOMO</t>
  </si>
  <si>
    <t>010013_00000_TT_S_HNO_a_SK,txt</t>
  </si>
  <si>
    <t>02 VMAT</t>
  </si>
  <si>
    <t>02 IMRT</t>
  </si>
  <si>
    <t>010022_00000000_9F_IMRT_MO,txt</t>
  </si>
  <si>
    <t>02 TOMO</t>
  </si>
  <si>
    <t>010023_0000000_TT_Esc_a_SK,txt</t>
  </si>
  <si>
    <t>04 VMAT</t>
  </si>
  <si>
    <t>04 IMRT</t>
  </si>
  <si>
    <t>010042_000000000_9F_IMRT_b,txt</t>
  </si>
  <si>
    <t>04 TOMO</t>
  </si>
  <si>
    <t>010043_0000_TT_S2_HNO_a_SK,txt</t>
  </si>
  <si>
    <t>05 VMAT</t>
  </si>
  <si>
    <t>05 IMRT</t>
  </si>
  <si>
    <t>010052_00000000000_9F_IMRT,txt</t>
  </si>
  <si>
    <t>05 TOMO</t>
  </si>
  <si>
    <t>010053_0000000_TT_Esc_a_SK,txt</t>
  </si>
  <si>
    <t>06 VMAT</t>
  </si>
  <si>
    <t>06 IMRT</t>
  </si>
  <si>
    <t>010062_00000000000_9F_IMRT,txt</t>
  </si>
  <si>
    <t>06 TOMO</t>
  </si>
  <si>
    <t>010063_0000_TT_S2_HNO_a_SK,txt</t>
  </si>
  <si>
    <t>77</t>
  </si>
  <si>
    <t>07 VMAT</t>
  </si>
  <si>
    <t>07 IMRT</t>
  </si>
  <si>
    <t>010072_00000000000_9F_IMRT,txt</t>
  </si>
  <si>
    <t>07 TOMO</t>
  </si>
  <si>
    <t>010073_0000000_TT_Esc_a_SK,txt</t>
  </si>
  <si>
    <t>1vs2</t>
  </si>
  <si>
    <t>1vs3</t>
  </si>
  <si>
    <t>2vs3</t>
  </si>
  <si>
    <t>ID-Pat. 01-07 (03 fehlt)</t>
  </si>
  <si>
    <t>Parotis rechts / links entfällt &gt; geändert in ipsi- und contralateral s. weitere Mappe</t>
  </si>
  <si>
    <t>Plexus rechts / links entfällt &gt; geändert in ipsi- und contralateral s. weitere Mappe</t>
  </si>
  <si>
    <t>Parotis ipsilateral</t>
  </si>
  <si>
    <t>Paro ipsi D50</t>
  </si>
  <si>
    <t>Paro contra D50</t>
  </si>
  <si>
    <t>Parotis contralat.</t>
  </si>
  <si>
    <t>COIN Paro ipsilat.</t>
  </si>
  <si>
    <t>COIN Paro contralat.</t>
  </si>
  <si>
    <t>Plexus D2 ipsilat.</t>
  </si>
  <si>
    <t>Plexus D2 contralat.</t>
  </si>
  <si>
    <t>COIN Plexus ipsilat.</t>
  </si>
  <si>
    <t>COIN Plexus contralat</t>
  </si>
  <si>
    <t>COIN Paro ipsilat. RUNDUNG</t>
  </si>
  <si>
    <t>COIN Paro ipsilat. Initial</t>
  </si>
  <si>
    <t>COIN Paro contralat. RUNDUNG</t>
  </si>
  <si>
    <t>COIN Paro contralat. Initial</t>
  </si>
  <si>
    <t>COIN Plexus ipsilat. Initial</t>
  </si>
  <si>
    <t>COIN Plexus ipsilat. RUNDUNG</t>
  </si>
  <si>
    <t>COIN Plexus contralat. RUNDUNG</t>
  </si>
  <si>
    <t>COIN Plexus contralat. Initial</t>
  </si>
  <si>
    <t>SIB 56 loop D95</t>
  </si>
  <si>
    <t>SIB 70 loop D95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</si>
</sst>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Helvetica"/>
      <family val="2"/>
    </font>
    <font>
      <sz val="14"/>
      <color rgb="FF000000"/>
      <name val="Helvetica"/>
      <family val="2"/>
    </font>
    <font>
      <sz val="14"/>
      <color rgb="FF333333"/>
      <name val="Helvetica"/>
      <family val="2"/>
    </font>
    <font>
      <sz val="14"/>
      <color theme="1"/>
      <name val="Helvetica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textRotation="45" wrapText="1"/>
    </xf>
    <xf numFmtId="0" fontId="0" fillId="0" borderId="0" xfId="0" applyAlignment="1"/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49" fontId="5" fillId="0" borderId="0" xfId="0" applyNumberFormat="1" applyFont="1"/>
    <xf numFmtId="0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 vertical="top"/>
    </xf>
    <xf numFmtId="0" fontId="6" fillId="2" borderId="0" xfId="0" applyFont="1" applyFill="1"/>
    <xf numFmtId="49" fontId="4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right" vertical="top"/>
    </xf>
    <xf numFmtId="0" fontId="4" fillId="0" borderId="0" xfId="0" applyNumberFormat="1" applyFont="1" applyAlignment="1">
      <alignment horizontal="right" vertical="top"/>
    </xf>
    <xf numFmtId="0" fontId="5" fillId="0" borderId="0" xfId="0" applyNumberFormat="1" applyFont="1" applyAlignment="1">
      <alignment horizontal="right" vertical="top"/>
    </xf>
    <xf numFmtId="0" fontId="1" fillId="7" borderId="1" xfId="0" applyFont="1" applyFill="1" applyBorder="1" applyAlignment="1">
      <alignment horizontal="right" vertical="top" wrapText="1"/>
    </xf>
    <xf numFmtId="0" fontId="1" fillId="8" borderId="1" xfId="0" applyFont="1" applyFill="1" applyBorder="1" applyAlignment="1">
      <alignment horizontal="right" vertical="top" wrapText="1"/>
    </xf>
    <xf numFmtId="0" fontId="1" fillId="9" borderId="1" xfId="0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right" vertical="top" wrapText="1"/>
    </xf>
    <xf numFmtId="0" fontId="1" fillId="7" borderId="1" xfId="0" applyFont="1" applyFill="1" applyBorder="1" applyAlignment="1">
      <alignment horizontal="left" textRotation="45" wrapText="1"/>
    </xf>
    <xf numFmtId="0" fontId="1" fillId="8" borderId="1" xfId="0" applyFont="1" applyFill="1" applyBorder="1" applyAlignment="1">
      <alignment horizontal="left" textRotation="45" wrapText="1"/>
    </xf>
    <xf numFmtId="0" fontId="1" fillId="9" borderId="1" xfId="0" applyFont="1" applyFill="1" applyBorder="1" applyAlignment="1">
      <alignment horizontal="left" textRotation="45" wrapText="1"/>
    </xf>
    <xf numFmtId="0" fontId="1" fillId="10" borderId="1" xfId="0" applyFont="1" applyFill="1" applyBorder="1" applyAlignment="1">
      <alignment horizontal="left" textRotation="45" wrapText="1"/>
    </xf>
    <xf numFmtId="0" fontId="1" fillId="7" borderId="1" xfId="0" applyFont="1" applyFill="1" applyBorder="1" applyAlignment="1">
      <alignment horizontal="right" vertical="top"/>
    </xf>
    <xf numFmtId="0" fontId="7" fillId="7" borderId="1" xfId="0" applyFont="1" applyFill="1" applyBorder="1" applyAlignment="1">
      <alignment horizontal="right" vertical="top"/>
    </xf>
    <xf numFmtId="49" fontId="8" fillId="7" borderId="1" xfId="0" applyNumberFormat="1" applyFont="1" applyFill="1" applyBorder="1" applyAlignment="1">
      <alignment horizontal="right"/>
    </xf>
    <xf numFmtId="49" fontId="8" fillId="7" borderId="1" xfId="0" applyNumberFormat="1" applyFont="1" applyFill="1" applyBorder="1" applyAlignment="1">
      <alignment horizontal="right" vertical="top"/>
    </xf>
    <xf numFmtId="0" fontId="8" fillId="7" borderId="1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textRotation="45" wrapText="1"/>
    </xf>
    <xf numFmtId="0" fontId="1" fillId="0" borderId="1" xfId="0" applyFont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5" borderId="1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0" fontId="1" fillId="6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horizontal="right" vertical="top"/>
    </xf>
    <xf numFmtId="49" fontId="7" fillId="0" borderId="1" xfId="0" applyNumberFormat="1" applyFont="1" applyBorder="1" applyAlignment="1">
      <alignment horizontal="right" vertical="top"/>
    </xf>
    <xf numFmtId="0" fontId="1" fillId="6" borderId="1" xfId="0" applyFont="1" applyFill="1" applyBorder="1" applyAlignment="1">
      <alignment horizontal="left" textRotation="45" shrinkToFit="1"/>
    </xf>
    <xf numFmtId="0" fontId="1" fillId="6" borderId="1" xfId="0" applyFont="1" applyFill="1" applyBorder="1" applyAlignment="1">
      <alignment horizontal="left" textRotation="45" wrapText="1"/>
    </xf>
    <xf numFmtId="0" fontId="1" fillId="0" borderId="1" xfId="0" applyFont="1" applyBorder="1" applyAlignment="1">
      <alignment horizontal="left" textRotation="45"/>
    </xf>
    <xf numFmtId="49" fontId="7" fillId="0" borderId="1" xfId="0" applyNumberFormat="1" applyFont="1" applyBorder="1" applyAlignment="1">
      <alignment horizontal="left" textRotation="45" wrapText="1"/>
    </xf>
    <xf numFmtId="49" fontId="1" fillId="0" borderId="1" xfId="0" applyNumberFormat="1" applyFont="1" applyBorder="1" applyAlignment="1">
      <alignment horizontal="left" textRotation="45" wrapText="1"/>
    </xf>
    <xf numFmtId="0" fontId="7" fillId="0" borderId="1" xfId="0" applyFont="1" applyBorder="1" applyAlignment="1">
      <alignment horizontal="right" vertical="top"/>
    </xf>
    <xf numFmtId="165" fontId="7" fillId="0" borderId="1" xfId="0" applyNumberFormat="1" applyFont="1" applyBorder="1" applyAlignment="1">
      <alignment horizontal="right" vertical="top"/>
    </xf>
    <xf numFmtId="49" fontId="7" fillId="6" borderId="1" xfId="0" applyNumberFormat="1" applyFont="1" applyFill="1" applyBorder="1" applyAlignment="1">
      <alignment horizontal="right" vertical="top"/>
    </xf>
    <xf numFmtId="2" fontId="7" fillId="0" borderId="1" xfId="0" applyNumberFormat="1" applyFont="1" applyBorder="1" applyAlignment="1">
      <alignment horizontal="right" vertical="top"/>
    </xf>
    <xf numFmtId="2" fontId="7" fillId="6" borderId="1" xfId="0" applyNumberFormat="1" applyFont="1" applyFill="1" applyBorder="1" applyAlignment="1">
      <alignment horizontal="right" vertical="top"/>
    </xf>
    <xf numFmtId="0" fontId="7" fillId="8" borderId="1" xfId="0" applyFont="1" applyFill="1" applyBorder="1" applyAlignment="1">
      <alignment horizontal="right" vertical="top"/>
    </xf>
    <xf numFmtId="0" fontId="7" fillId="9" borderId="1" xfId="0" applyFont="1" applyFill="1" applyBorder="1" applyAlignment="1">
      <alignment horizontal="right" vertical="top"/>
    </xf>
    <xf numFmtId="0" fontId="7" fillId="10" borderId="1" xfId="0" applyFont="1" applyFill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164" fontId="7" fillId="0" borderId="1" xfId="0" applyNumberFormat="1" applyFont="1" applyBorder="1" applyAlignment="1">
      <alignment horizontal="right" vertical="top" wrapText="1"/>
    </xf>
    <xf numFmtId="165" fontId="7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/>
    </xf>
    <xf numFmtId="0" fontId="9" fillId="5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7" fillId="7" borderId="1" xfId="0" applyFont="1" applyFill="1" applyBorder="1"/>
    <xf numFmtId="0" fontId="7" fillId="8" borderId="1" xfId="0" applyFont="1" applyFill="1" applyBorder="1"/>
    <xf numFmtId="0" fontId="7" fillId="9" borderId="1" xfId="0" applyFont="1" applyFill="1" applyBorder="1"/>
    <xf numFmtId="0" fontId="7" fillId="10" borderId="1" xfId="0" applyFont="1" applyFill="1" applyBorder="1"/>
    <xf numFmtId="164" fontId="7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2" fontId="8" fillId="0" borderId="1" xfId="0" applyNumberFormat="1" applyFont="1" applyBorder="1" applyAlignment="1">
      <alignment horizontal="right" vertical="top"/>
    </xf>
    <xf numFmtId="49" fontId="7" fillId="6" borderId="1" xfId="0" applyNumberFormat="1" applyFont="1" applyFill="1" applyBorder="1" applyAlignment="1">
      <alignment horizontal="right" vertical="top" shrinkToFit="1"/>
    </xf>
    <xf numFmtId="0" fontId="9" fillId="6" borderId="1" xfId="0" applyNumberFormat="1" applyFont="1" applyFill="1" applyBorder="1" applyAlignment="1">
      <alignment horizontal="right" vertical="top" shrinkToFit="1"/>
    </xf>
    <xf numFmtId="49" fontId="8" fillId="6" borderId="1" xfId="0" applyNumberFormat="1" applyFont="1" applyFill="1" applyBorder="1" applyAlignment="1">
      <alignment horizontal="right" vertical="top" shrinkToFit="1"/>
    </xf>
    <xf numFmtId="164" fontId="7" fillId="6" borderId="1" xfId="0" applyNumberFormat="1" applyFont="1" applyFill="1" applyBorder="1" applyAlignment="1">
      <alignment horizontal="right" vertical="top" shrinkToFit="1"/>
    </xf>
    <xf numFmtId="2" fontId="7" fillId="0" borderId="1" xfId="0" applyNumberFormat="1" applyFont="1" applyBorder="1" applyAlignment="1">
      <alignment horizontal="right" vertical="top" wrapText="1"/>
    </xf>
    <xf numFmtId="0" fontId="7" fillId="0" borderId="1" xfId="0" applyNumberFormat="1" applyFont="1" applyBorder="1" applyAlignment="1">
      <alignment horizontal="right" vertical="top"/>
    </xf>
    <xf numFmtId="0" fontId="7" fillId="6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8" fillId="0" borderId="1" xfId="0" applyNumberFormat="1" applyFont="1" applyBorder="1" applyAlignment="1">
      <alignment horizontal="right" vertical="top"/>
    </xf>
    <xf numFmtId="16" fontId="8" fillId="0" borderId="1" xfId="0" applyNumberFormat="1" applyFont="1" applyBorder="1" applyAlignment="1">
      <alignment horizontal="right" vertical="top"/>
    </xf>
    <xf numFmtId="2" fontId="7" fillId="7" borderId="1" xfId="0" applyNumberFormat="1" applyFont="1" applyFill="1" applyBorder="1"/>
    <xf numFmtId="2" fontId="7" fillId="8" borderId="1" xfId="0" applyNumberFormat="1" applyFont="1" applyFill="1" applyBorder="1"/>
    <xf numFmtId="2" fontId="7" fillId="9" borderId="1" xfId="0" applyNumberFormat="1" applyFont="1" applyFill="1" applyBorder="1"/>
    <xf numFmtId="2" fontId="7" fillId="10" borderId="1" xfId="0" applyNumberFormat="1" applyFont="1" applyFill="1" applyBorder="1"/>
    <xf numFmtId="0" fontId="7" fillId="11" borderId="1" xfId="0" applyFont="1" applyFill="1" applyBorder="1" applyAlignment="1">
      <alignment horizontal="left" textRotation="45" wrapText="1"/>
    </xf>
    <xf numFmtId="0" fontId="1" fillId="11" borderId="1" xfId="0" applyFont="1" applyFill="1" applyBorder="1" applyAlignment="1">
      <alignment horizontal="left" textRotation="45" wrapText="1"/>
    </xf>
    <xf numFmtId="0" fontId="1" fillId="2" borderId="1" xfId="0" applyFont="1" applyFill="1" applyBorder="1" applyAlignment="1">
      <alignment horizontal="left" textRotation="45" wrapText="1"/>
    </xf>
    <xf numFmtId="0" fontId="7" fillId="2" borderId="1" xfId="0" applyFont="1" applyFill="1" applyBorder="1" applyAlignment="1">
      <alignment horizontal="right" vertical="top"/>
    </xf>
    <xf numFmtId="0" fontId="1" fillId="11" borderId="1" xfId="0" applyFont="1" applyFill="1" applyBorder="1" applyAlignment="1">
      <alignment horizontal="righ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883D-760F-4A20-A02F-6F5ABE286B8E}">
  <dimension ref="A1:JM24"/>
  <sheetViews>
    <sheetView tabSelected="1" topLeftCell="Q1" zoomScaleNormal="100" workbookViewId="0">
      <selection activeCell="AA27" sqref="AA27"/>
    </sheetView>
  </sheetViews>
  <sheetFormatPr baseColWidth="10" defaultRowHeight="15.6" x14ac:dyDescent="0.3"/>
  <cols>
    <col min="1" max="1" width="20.44140625" style="42" customWidth="1"/>
    <col min="2" max="2" width="3.109375" style="42" customWidth="1"/>
    <col min="3" max="3" width="8.77734375" style="42" customWidth="1"/>
    <col min="4" max="4" width="11.5546875" style="42"/>
    <col min="5" max="7" width="11.6640625" style="24" bestFit="1" customWidth="1"/>
    <col min="8" max="8" width="11.6640625" style="47" bestFit="1" customWidth="1"/>
    <col min="9" max="10" width="11.6640625" style="47" customWidth="1"/>
    <col min="11" max="13" width="11.6640625" style="48" bestFit="1" customWidth="1"/>
    <col min="14" max="16" width="11.6640625" style="49" bestFit="1" customWidth="1"/>
    <col min="17" max="23" width="11.6640625" style="42" bestFit="1" customWidth="1"/>
    <col min="24" max="24" width="12.6640625" style="42" bestFit="1" customWidth="1"/>
    <col min="25" max="30" width="11.6640625" style="42" bestFit="1" customWidth="1"/>
    <col min="31" max="31" width="12.6640625" style="42" bestFit="1" customWidth="1"/>
    <col min="32" max="49" width="11.6640625" style="42" bestFit="1" customWidth="1"/>
    <col min="50" max="51" width="11.5546875" style="42"/>
    <col min="52" max="59" width="11.6640625" style="42" bestFit="1" customWidth="1"/>
    <col min="60" max="60" width="11.5546875" style="42"/>
    <col min="61" max="68" width="11.6640625" style="42" bestFit="1" customWidth="1"/>
    <col min="69" max="69" width="11.5546875" style="42"/>
    <col min="70" max="71" width="11.6640625" style="42" bestFit="1" customWidth="1"/>
    <col min="72" max="72" width="11.5546875" style="42"/>
    <col min="73" max="76" width="11.6640625" style="42" bestFit="1" customWidth="1"/>
    <col min="77" max="79" width="11.5546875" style="42"/>
    <col min="80" max="87" width="11.6640625" style="42" bestFit="1" customWidth="1"/>
    <col min="88" max="88" width="3.44140625" style="42" customWidth="1"/>
    <col min="89" max="89" width="0.109375" style="42" customWidth="1"/>
    <col min="90" max="90" width="2.109375" style="42" hidden="1" customWidth="1"/>
    <col min="91" max="91" width="3.21875" style="42" hidden="1" customWidth="1"/>
    <col min="92" max="92" width="3" style="42" hidden="1" customWidth="1"/>
    <col min="93" max="93" width="2.5546875" style="42" hidden="1" customWidth="1"/>
    <col min="94" max="94" width="1.5546875" style="42" hidden="1" customWidth="1"/>
    <col min="95" max="95" width="2.33203125" style="42" hidden="1" customWidth="1"/>
    <col min="96" max="96" width="3.109375" style="42" hidden="1" customWidth="1"/>
    <col min="97" max="97" width="3.33203125" style="42" hidden="1" customWidth="1"/>
    <col min="98" max="98" width="1.33203125" style="42" hidden="1" customWidth="1"/>
    <col min="99" max="100" width="1.44140625" style="42" hidden="1" customWidth="1"/>
    <col min="101" max="102" width="1.6640625" style="42" hidden="1" customWidth="1"/>
    <col min="103" max="103" width="2.21875" style="42" hidden="1" customWidth="1"/>
    <col min="104" max="104" width="1.21875" style="42" hidden="1" customWidth="1"/>
    <col min="105" max="105" width="2" style="42" hidden="1" customWidth="1"/>
    <col min="106" max="106" width="1.33203125" style="42" hidden="1" customWidth="1"/>
    <col min="107" max="107" width="0.5546875" style="42" hidden="1" customWidth="1"/>
    <col min="108" max="108" width="11.5546875" style="42" hidden="1" customWidth="1"/>
    <col min="109" max="109" width="2" style="42" hidden="1" customWidth="1"/>
    <col min="110" max="110" width="1.88671875" style="42" hidden="1" customWidth="1"/>
    <col min="111" max="111" width="1.44140625" style="42" hidden="1" customWidth="1"/>
    <col min="112" max="112" width="0.6640625" style="42" hidden="1" customWidth="1"/>
    <col min="113" max="120" width="11.6640625" style="42" bestFit="1" customWidth="1"/>
    <col min="121" max="121" width="13.33203125" style="70" customWidth="1"/>
    <col min="122" max="123" width="11.5546875" style="70" hidden="1" customWidth="1"/>
    <col min="124" max="124" width="3.5546875" style="70" customWidth="1"/>
    <col min="125" max="125" width="2.5546875" style="70" customWidth="1"/>
    <col min="126" max="126" width="2.21875" style="70" customWidth="1"/>
    <col min="127" max="127" width="4" style="70" customWidth="1"/>
    <col min="128" max="128" width="6.109375" style="70" customWidth="1"/>
    <col min="129" max="129" width="3.44140625" style="70" customWidth="1"/>
    <col min="130" max="130" width="5.21875" style="70" customWidth="1"/>
    <col min="131" max="131" width="5.77734375" style="70" customWidth="1"/>
    <col min="132" max="132" width="6.33203125" style="70" customWidth="1"/>
    <col min="133" max="133" width="7.109375" style="70" customWidth="1"/>
    <col min="134" max="134" width="17.6640625" style="42" hidden="1" customWidth="1"/>
    <col min="135" max="139" width="11.6640625" style="42" bestFit="1" customWidth="1"/>
    <col min="140" max="140" width="11.5546875" style="42"/>
    <col min="141" max="146" width="11.6640625" style="42" bestFit="1" customWidth="1"/>
    <col min="147" max="147" width="11.5546875" style="42"/>
    <col min="148" max="149" width="11.6640625" style="42" bestFit="1" customWidth="1"/>
    <col min="150" max="153" width="11.5546875" style="42"/>
    <col min="154" max="162" width="11.6640625" style="42" bestFit="1" customWidth="1"/>
    <col min="163" max="163" width="11.5546875" style="42"/>
    <col min="164" max="169" width="11.6640625" style="42" bestFit="1" customWidth="1"/>
    <col min="170" max="170" width="11.5546875" style="42"/>
    <col min="171" max="173" width="11.6640625" style="42" bestFit="1" customWidth="1"/>
    <col min="174" max="174" width="11.5546875" style="42"/>
    <col min="175" max="180" width="11.6640625" style="42" bestFit="1" customWidth="1"/>
    <col min="181" max="16384" width="11.5546875" style="42"/>
  </cols>
  <sheetData>
    <row r="1" spans="1:273" s="30" customFormat="1" ht="46.8" x14ac:dyDescent="0.3">
      <c r="A1" s="30" t="s">
        <v>36</v>
      </c>
      <c r="E1" s="28"/>
      <c r="F1" s="28"/>
      <c r="G1" s="15" t="s">
        <v>232</v>
      </c>
      <c r="H1" s="15" t="s">
        <v>236</v>
      </c>
      <c r="I1" s="15" t="s">
        <v>236</v>
      </c>
      <c r="J1" s="16" t="s">
        <v>235</v>
      </c>
      <c r="K1" s="16" t="s">
        <v>237</v>
      </c>
      <c r="L1" s="16" t="s">
        <v>237</v>
      </c>
      <c r="M1" s="17" t="s">
        <v>238</v>
      </c>
      <c r="N1" s="17" t="s">
        <v>240</v>
      </c>
      <c r="O1" s="17" t="s">
        <v>240</v>
      </c>
      <c r="P1" s="18" t="s">
        <v>239</v>
      </c>
      <c r="Q1" s="18" t="s">
        <v>241</v>
      </c>
      <c r="R1" s="18" t="s">
        <v>241</v>
      </c>
      <c r="S1" s="31"/>
      <c r="T1" s="31"/>
      <c r="U1" s="31"/>
      <c r="V1" s="31"/>
      <c r="W1" s="31"/>
      <c r="X1" s="23"/>
      <c r="Y1" s="23"/>
      <c r="Z1" s="23"/>
      <c r="AA1" s="23"/>
      <c r="AB1" s="23"/>
      <c r="AC1" s="23"/>
      <c r="AD1" s="23"/>
      <c r="AE1" s="82"/>
      <c r="AF1" s="82"/>
      <c r="AG1" s="82"/>
      <c r="AH1" s="82"/>
      <c r="AI1" s="82"/>
      <c r="AJ1" s="82"/>
      <c r="AK1" s="82"/>
      <c r="AL1" s="31" t="s">
        <v>39</v>
      </c>
      <c r="AM1" s="31"/>
      <c r="AN1" s="23"/>
      <c r="AO1" s="82"/>
      <c r="AP1" s="23"/>
      <c r="AQ1" s="82"/>
      <c r="AR1" s="31" t="s">
        <v>40</v>
      </c>
      <c r="AS1" s="31"/>
      <c r="AT1" s="31"/>
      <c r="AU1" s="31"/>
      <c r="AV1" s="31"/>
      <c r="AW1" s="31"/>
      <c r="AX1" s="31"/>
      <c r="AY1" s="31"/>
      <c r="AZ1" s="42" t="s">
        <v>41</v>
      </c>
      <c r="BA1" s="24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82"/>
      <c r="BM1" s="82"/>
      <c r="BN1" s="82"/>
      <c r="BO1" s="82"/>
      <c r="BP1" s="82"/>
      <c r="BQ1" s="23"/>
      <c r="BR1" s="23"/>
      <c r="BS1" s="23"/>
      <c r="BT1" s="23"/>
      <c r="BU1" s="23"/>
      <c r="BV1" s="81" t="s">
        <v>42</v>
      </c>
      <c r="BW1" s="31"/>
      <c r="BX1" s="31"/>
      <c r="BY1" s="31"/>
      <c r="BZ1" s="31"/>
      <c r="CA1" s="31"/>
      <c r="CB1" s="33"/>
      <c r="CD1" s="53" t="s">
        <v>43</v>
      </c>
      <c r="CG1" s="53" t="s">
        <v>44</v>
      </c>
      <c r="CN1" s="32" t="s">
        <v>230</v>
      </c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54" t="s">
        <v>44</v>
      </c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U1" s="32" t="s">
        <v>231</v>
      </c>
      <c r="DV1" s="34"/>
      <c r="DW1" s="34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L1" s="53" t="s">
        <v>45</v>
      </c>
      <c r="EN1" s="35"/>
      <c r="EO1" s="30" t="s">
        <v>46</v>
      </c>
      <c r="EU1" s="35"/>
      <c r="EW1" s="33"/>
      <c r="FA1" s="36"/>
      <c r="FB1" s="35"/>
      <c r="FD1" s="35"/>
      <c r="FI1" s="35"/>
      <c r="FL1" s="35"/>
      <c r="FM1" s="33"/>
      <c r="FN1" s="33"/>
      <c r="FO1" s="33"/>
      <c r="FW1" s="33"/>
      <c r="FX1" s="33"/>
      <c r="FY1" s="33"/>
      <c r="FZ1" s="33"/>
      <c r="GA1" s="33"/>
      <c r="GB1" s="33"/>
    </row>
    <row r="2" spans="1:273" s="29" customFormat="1" ht="125.4" x14ac:dyDescent="0.3">
      <c r="A2" s="29" t="s">
        <v>229</v>
      </c>
      <c r="B2" s="29" t="s">
        <v>1</v>
      </c>
      <c r="C2" s="29" t="s">
        <v>37</v>
      </c>
      <c r="D2" s="29" t="s">
        <v>38</v>
      </c>
      <c r="E2" s="19" t="s">
        <v>233</v>
      </c>
      <c r="F2" s="19" t="s">
        <v>242</v>
      </c>
      <c r="G2" s="19" t="s">
        <v>243</v>
      </c>
      <c r="H2" s="20" t="s">
        <v>234</v>
      </c>
      <c r="I2" s="20" t="s">
        <v>244</v>
      </c>
      <c r="J2" s="20" t="s">
        <v>245</v>
      </c>
      <c r="K2" s="21" t="s">
        <v>238</v>
      </c>
      <c r="L2" s="21" t="s">
        <v>247</v>
      </c>
      <c r="M2" s="21" t="s">
        <v>246</v>
      </c>
      <c r="N2" s="22" t="s">
        <v>239</v>
      </c>
      <c r="O2" s="22" t="s">
        <v>248</v>
      </c>
      <c r="P2" s="22" t="s">
        <v>249</v>
      </c>
      <c r="Q2" s="80" t="s">
        <v>47</v>
      </c>
      <c r="R2" s="80" t="s">
        <v>48</v>
      </c>
      <c r="S2" s="80" t="s">
        <v>49</v>
      </c>
      <c r="T2" s="80" t="s">
        <v>50</v>
      </c>
      <c r="U2" s="80" t="s">
        <v>51</v>
      </c>
      <c r="V2" s="19" t="s">
        <v>52</v>
      </c>
      <c r="W2" s="19" t="s">
        <v>53</v>
      </c>
      <c r="X2" s="19" t="s">
        <v>54</v>
      </c>
      <c r="Y2" s="19" t="s">
        <v>49</v>
      </c>
      <c r="Z2" s="19" t="s">
        <v>55</v>
      </c>
      <c r="AA2" s="19" t="s">
        <v>50</v>
      </c>
      <c r="AB2" s="19" t="s">
        <v>51</v>
      </c>
      <c r="AC2" s="78" t="s">
        <v>56</v>
      </c>
      <c r="AD2" s="79" t="s">
        <v>53</v>
      </c>
      <c r="AE2" s="79" t="s">
        <v>57</v>
      </c>
      <c r="AF2" s="79" t="s">
        <v>49</v>
      </c>
      <c r="AG2" s="79" t="s">
        <v>58</v>
      </c>
      <c r="AH2" s="79" t="s">
        <v>50</v>
      </c>
      <c r="AI2" s="79" t="s">
        <v>51</v>
      </c>
      <c r="AJ2" s="80" t="s">
        <v>59</v>
      </c>
      <c r="AK2" s="80" t="s">
        <v>62</v>
      </c>
      <c r="AL2" s="19" t="s">
        <v>63</v>
      </c>
      <c r="AM2" s="79" t="s">
        <v>64</v>
      </c>
      <c r="AN2" s="19" t="s">
        <v>65</v>
      </c>
      <c r="AO2" s="79" t="s">
        <v>66</v>
      </c>
      <c r="AP2" s="80" t="s">
        <v>67</v>
      </c>
      <c r="AQ2" s="80" t="s">
        <v>68</v>
      </c>
      <c r="AR2" s="80" t="s">
        <v>69</v>
      </c>
      <c r="AS2" s="80" t="s">
        <v>70</v>
      </c>
      <c r="AT2" s="80" t="s">
        <v>71</v>
      </c>
      <c r="AU2" s="80" t="s">
        <v>72</v>
      </c>
      <c r="AV2" s="80" t="s">
        <v>73</v>
      </c>
      <c r="AW2" s="80" t="s">
        <v>74</v>
      </c>
      <c r="AY2" s="19" t="s">
        <v>63</v>
      </c>
      <c r="AZ2" s="19" t="s">
        <v>75</v>
      </c>
      <c r="BA2" s="19" t="s">
        <v>76</v>
      </c>
      <c r="BB2" s="19" t="s">
        <v>77</v>
      </c>
      <c r="BC2" s="19" t="s">
        <v>78</v>
      </c>
      <c r="BD2" s="19" t="s">
        <v>79</v>
      </c>
      <c r="BE2" s="19" t="s">
        <v>80</v>
      </c>
      <c r="BF2" s="19" t="s">
        <v>81</v>
      </c>
      <c r="BG2" s="19" t="s">
        <v>82</v>
      </c>
      <c r="BH2" s="19" t="s">
        <v>64</v>
      </c>
      <c r="BI2" s="19" t="s">
        <v>83</v>
      </c>
      <c r="BJ2" s="79" t="s">
        <v>84</v>
      </c>
      <c r="BK2" s="79" t="s">
        <v>85</v>
      </c>
      <c r="BL2" s="79" t="s">
        <v>86</v>
      </c>
      <c r="BM2" s="79" t="s">
        <v>87</v>
      </c>
      <c r="BN2" s="79" t="s">
        <v>88</v>
      </c>
      <c r="BO2" s="19" t="s">
        <v>89</v>
      </c>
      <c r="BP2" s="19" t="s">
        <v>90</v>
      </c>
      <c r="BQ2" s="19" t="s">
        <v>91</v>
      </c>
      <c r="BR2" s="19" t="s">
        <v>251</v>
      </c>
      <c r="BS2" s="19" t="s">
        <v>92</v>
      </c>
      <c r="BT2" s="80" t="s">
        <v>93</v>
      </c>
      <c r="BU2" s="80" t="s">
        <v>94</v>
      </c>
      <c r="BV2" s="80" t="s">
        <v>95</v>
      </c>
      <c r="BW2" s="80" t="s">
        <v>250</v>
      </c>
      <c r="BX2" s="80" t="s">
        <v>96</v>
      </c>
      <c r="CB2" s="29" t="s">
        <v>97</v>
      </c>
      <c r="CC2" s="29" t="s">
        <v>98</v>
      </c>
      <c r="CD2" s="29" t="s">
        <v>99</v>
      </c>
      <c r="CE2" s="29" t="s">
        <v>100</v>
      </c>
      <c r="CF2" s="29" t="s">
        <v>101</v>
      </c>
      <c r="CG2" s="29" t="s">
        <v>102</v>
      </c>
      <c r="CH2" s="29" t="s">
        <v>103</v>
      </c>
      <c r="CI2" s="29" t="s">
        <v>104</v>
      </c>
      <c r="CJ2" s="37" t="s">
        <v>60</v>
      </c>
      <c r="CK2" s="37" t="s">
        <v>61</v>
      </c>
      <c r="CL2" s="37" t="s">
        <v>105</v>
      </c>
      <c r="CM2" s="37" t="s">
        <v>106</v>
      </c>
      <c r="CN2" s="37" t="s">
        <v>107</v>
      </c>
      <c r="CO2" s="37" t="s">
        <v>108</v>
      </c>
      <c r="CP2" s="37" t="s">
        <v>109</v>
      </c>
      <c r="CQ2" s="37" t="s">
        <v>110</v>
      </c>
      <c r="CR2" s="37" t="s">
        <v>111</v>
      </c>
      <c r="CS2" s="37" t="s">
        <v>112</v>
      </c>
      <c r="CT2" s="37" t="s">
        <v>113</v>
      </c>
      <c r="CU2" s="37" t="s">
        <v>114</v>
      </c>
      <c r="CV2" s="37" t="s">
        <v>115</v>
      </c>
      <c r="CW2" s="37" t="s">
        <v>116</v>
      </c>
      <c r="CX2" s="37" t="s">
        <v>107</v>
      </c>
      <c r="CY2" s="37" t="s">
        <v>117</v>
      </c>
      <c r="CZ2" s="37" t="s">
        <v>118</v>
      </c>
      <c r="DA2" s="37" t="s">
        <v>119</v>
      </c>
      <c r="DB2" s="37" t="s">
        <v>120</v>
      </c>
      <c r="DC2" s="37" t="s">
        <v>121</v>
      </c>
      <c r="DD2" s="37" t="s">
        <v>122</v>
      </c>
      <c r="DE2" s="37" t="s">
        <v>123</v>
      </c>
      <c r="DF2" s="37" t="s">
        <v>124</v>
      </c>
      <c r="DG2" s="37" t="s">
        <v>125</v>
      </c>
      <c r="DH2" s="37" t="s">
        <v>126</v>
      </c>
      <c r="DI2" s="29" t="s">
        <v>127</v>
      </c>
      <c r="DJ2" s="29" t="s">
        <v>128</v>
      </c>
      <c r="DK2" s="29" t="s">
        <v>129</v>
      </c>
      <c r="DL2" s="29" t="s">
        <v>130</v>
      </c>
      <c r="DM2" s="29" t="s">
        <v>131</v>
      </c>
      <c r="DN2" s="29" t="s">
        <v>132</v>
      </c>
      <c r="DO2" s="29" t="s">
        <v>133</v>
      </c>
      <c r="DP2" s="29" t="s">
        <v>134</v>
      </c>
      <c r="DQ2" s="38" t="s">
        <v>135</v>
      </c>
      <c r="DR2" s="38" t="s">
        <v>136</v>
      </c>
      <c r="DS2" s="38" t="s">
        <v>137</v>
      </c>
      <c r="DT2" s="38" t="s">
        <v>138</v>
      </c>
      <c r="DU2" s="38" t="s">
        <v>139</v>
      </c>
      <c r="DV2" s="38" t="s">
        <v>140</v>
      </c>
      <c r="DW2" s="38" t="s">
        <v>141</v>
      </c>
      <c r="DX2" s="38" t="s">
        <v>142</v>
      </c>
      <c r="DY2" s="38" t="s">
        <v>143</v>
      </c>
      <c r="DZ2" s="38" t="s">
        <v>144</v>
      </c>
      <c r="EA2" s="38" t="s">
        <v>145</v>
      </c>
      <c r="EB2" s="38" t="s">
        <v>146</v>
      </c>
      <c r="EC2" s="38" t="s">
        <v>147</v>
      </c>
      <c r="ED2" s="29" t="s">
        <v>148</v>
      </c>
      <c r="EE2" s="29" t="s">
        <v>149</v>
      </c>
      <c r="EF2" s="29" t="s">
        <v>150</v>
      </c>
      <c r="EG2" s="29" t="s">
        <v>151</v>
      </c>
      <c r="EH2" s="29" t="s">
        <v>152</v>
      </c>
      <c r="EI2" s="29" t="s">
        <v>153</v>
      </c>
      <c r="EJ2" s="29" t="s">
        <v>154</v>
      </c>
      <c r="EK2" s="29" t="s">
        <v>155</v>
      </c>
      <c r="EL2" s="29" t="s">
        <v>156</v>
      </c>
      <c r="EM2" s="29" t="s">
        <v>157</v>
      </c>
      <c r="EN2" s="29" t="s">
        <v>158</v>
      </c>
      <c r="EO2" s="29" t="s">
        <v>159</v>
      </c>
      <c r="EP2" s="29" t="s">
        <v>160</v>
      </c>
      <c r="EQ2" s="29" t="s">
        <v>161</v>
      </c>
      <c r="ER2" s="29" t="s">
        <v>162</v>
      </c>
      <c r="ES2" s="29" t="s">
        <v>163</v>
      </c>
      <c r="ET2" s="29" t="s">
        <v>164</v>
      </c>
      <c r="EU2" s="29" t="s">
        <v>165</v>
      </c>
      <c r="EV2" s="29" t="s">
        <v>166</v>
      </c>
      <c r="EX2" s="39" t="s">
        <v>167</v>
      </c>
      <c r="EY2" s="29" t="s">
        <v>168</v>
      </c>
      <c r="EZ2" s="29" t="s">
        <v>169</v>
      </c>
      <c r="FA2" s="29" t="s">
        <v>170</v>
      </c>
      <c r="FB2" s="29" t="s">
        <v>171</v>
      </c>
      <c r="FC2" s="29" t="s">
        <v>172</v>
      </c>
      <c r="FD2" s="29" t="s">
        <v>173</v>
      </c>
      <c r="FE2" s="29" t="s">
        <v>174</v>
      </c>
      <c r="FF2" s="29" t="s">
        <v>175</v>
      </c>
      <c r="FH2" s="40" t="s">
        <v>176</v>
      </c>
      <c r="FI2" s="40" t="s">
        <v>177</v>
      </c>
      <c r="FJ2" s="41" t="s">
        <v>178</v>
      </c>
      <c r="FK2" s="41" t="s">
        <v>179</v>
      </c>
      <c r="FL2" s="41" t="s">
        <v>180</v>
      </c>
      <c r="FM2" s="41" t="s">
        <v>181</v>
      </c>
      <c r="FN2" s="41"/>
      <c r="FO2" s="39" t="s">
        <v>182</v>
      </c>
      <c r="FP2" s="39" t="s">
        <v>183</v>
      </c>
      <c r="FQ2" s="29" t="s">
        <v>184</v>
      </c>
      <c r="FS2" s="29" t="s">
        <v>185</v>
      </c>
      <c r="FT2" s="29" t="s">
        <v>186</v>
      </c>
      <c r="FU2" s="29" t="s">
        <v>187</v>
      </c>
      <c r="FV2" s="29" t="s">
        <v>188</v>
      </c>
      <c r="FW2" s="29" t="s">
        <v>189</v>
      </c>
      <c r="FX2" s="29" t="s">
        <v>190</v>
      </c>
    </row>
    <row r="3" spans="1:273" x14ac:dyDescent="0.3">
      <c r="A3" s="55" t="s">
        <v>191</v>
      </c>
      <c r="B3" s="53" t="s">
        <v>27</v>
      </c>
      <c r="C3" s="30" t="s">
        <v>192</v>
      </c>
      <c r="D3" s="30" t="s">
        <v>193</v>
      </c>
      <c r="E3" s="25">
        <v>32.44</v>
      </c>
      <c r="F3" s="74">
        <v>0.52723186258699084</v>
      </c>
      <c r="G3" s="56">
        <v>0.52723186258699084</v>
      </c>
      <c r="H3" s="47">
        <v>28.11</v>
      </c>
      <c r="I3" s="75">
        <v>0.6251845842655892</v>
      </c>
      <c r="J3" s="57">
        <v>0.6251845842655892</v>
      </c>
      <c r="K3" s="48">
        <v>58.69</v>
      </c>
      <c r="L3" s="76">
        <v>5.4061338194199053E-2</v>
      </c>
      <c r="M3" s="58">
        <v>5.4061338194199053E-2</v>
      </c>
      <c r="N3" s="49">
        <v>58.84</v>
      </c>
      <c r="O3" s="77">
        <v>8.2506625051684407E-2</v>
      </c>
      <c r="P3" s="59">
        <v>8.2506625051684407E-2</v>
      </c>
      <c r="Q3" s="50">
        <v>99.99</v>
      </c>
      <c r="R3" s="42">
        <f>(Q3/100)</f>
        <v>0.9998999999999999</v>
      </c>
      <c r="S3" s="60">
        <f>AQ3/AS3</f>
        <v>1.0545454545454547</v>
      </c>
      <c r="T3" s="60">
        <f>((Q3/100)*AJ3)/((FU3/100)*FQ3)</f>
        <v>0.46295161276180496</v>
      </c>
      <c r="U3" s="60">
        <f t="shared" ref="U3:U20" si="0">R3*T3</f>
        <v>0.46290531760052872</v>
      </c>
      <c r="V3" s="50">
        <v>99.81</v>
      </c>
      <c r="W3" s="50">
        <f>V3/100</f>
        <v>0.99809999999999999</v>
      </c>
      <c r="X3" s="50">
        <f>Z3/FW3</f>
        <v>0.99845249148870319</v>
      </c>
      <c r="Y3" s="51">
        <f>BA3/BC3</f>
        <v>1.1500927379084034</v>
      </c>
      <c r="Z3" s="52">
        <v>322.60000000000002</v>
      </c>
      <c r="AA3" s="51">
        <f>((Z3))/((FT3/100)*FQ3)</f>
        <v>0.77247374804478075</v>
      </c>
      <c r="AB3" s="51">
        <f>X3*AA3</f>
        <v>0.77127833834492809</v>
      </c>
      <c r="AC3" s="50">
        <v>98.02</v>
      </c>
      <c r="AD3" s="50">
        <f>AC3/100</f>
        <v>0.98019999999999996</v>
      </c>
      <c r="AE3" s="50">
        <f>AG3/FX3</f>
        <v>0.98527269784754812</v>
      </c>
      <c r="AF3" s="51">
        <f>BJ3/BL3</f>
        <v>1.4201077199281866</v>
      </c>
      <c r="AG3" s="52">
        <v>1217.5999999999999</v>
      </c>
      <c r="AH3" s="51">
        <f>((AG3)/((FS3/100)*FQ3))</f>
        <v>0.77608793030358147</v>
      </c>
      <c r="AI3" s="51">
        <f>AE3*AH3</f>
        <v>0.76465824885712963</v>
      </c>
      <c r="AJ3" s="43">
        <v>86.6</v>
      </c>
      <c r="AK3" s="36">
        <v>79.430000000000007</v>
      </c>
      <c r="AL3" s="36">
        <v>74.78</v>
      </c>
      <c r="AM3" s="36">
        <v>63.85</v>
      </c>
      <c r="AN3" s="42">
        <v>73.069999999999993</v>
      </c>
      <c r="AO3" s="42">
        <v>59.98</v>
      </c>
      <c r="AP3" s="61">
        <v>81.48</v>
      </c>
      <c r="AQ3" s="61">
        <v>81.2</v>
      </c>
      <c r="AR3" s="61">
        <v>79.58</v>
      </c>
      <c r="AS3" s="61">
        <v>77</v>
      </c>
      <c r="AT3" s="61">
        <v>76.02</v>
      </c>
      <c r="AU3" s="61">
        <v>72.400000000000006</v>
      </c>
      <c r="AV3" s="61">
        <v>81.63</v>
      </c>
      <c r="AW3" s="61">
        <v>81.819999999999993</v>
      </c>
      <c r="AX3" s="61"/>
      <c r="AY3" s="61"/>
      <c r="AZ3" s="61">
        <v>81.11</v>
      </c>
      <c r="BA3" s="61">
        <v>80.61</v>
      </c>
      <c r="BB3" s="61">
        <v>73.67</v>
      </c>
      <c r="BC3" s="61">
        <v>70.09</v>
      </c>
      <c r="BD3" s="61">
        <v>69.150000000000006</v>
      </c>
      <c r="BE3" s="61">
        <v>60.8</v>
      </c>
      <c r="BF3" s="61">
        <v>81.69</v>
      </c>
      <c r="BG3" s="61">
        <v>78.78</v>
      </c>
      <c r="BH3" s="61"/>
      <c r="BI3" s="61">
        <v>80.2</v>
      </c>
      <c r="BJ3" s="61">
        <v>79.099999999999994</v>
      </c>
      <c r="BK3" s="61">
        <v>60</v>
      </c>
      <c r="BL3" s="61">
        <v>55.7</v>
      </c>
      <c r="BM3" s="61">
        <v>53.8</v>
      </c>
      <c r="BN3" s="61">
        <v>41.6</v>
      </c>
      <c r="BO3" s="62">
        <v>237.4</v>
      </c>
      <c r="BP3" s="63">
        <f>BO3+AJ3</f>
        <v>324</v>
      </c>
      <c r="BQ3" s="61"/>
      <c r="BR3" s="61">
        <v>69.760000000000005</v>
      </c>
      <c r="BS3" s="61">
        <v>77.7</v>
      </c>
      <c r="BU3" s="62">
        <v>913.3</v>
      </c>
      <c r="BV3" s="62">
        <f>BU3+AJ3</f>
        <v>999.9</v>
      </c>
      <c r="BW3" s="61">
        <v>55.14</v>
      </c>
      <c r="BX3" s="61">
        <v>69.05</v>
      </c>
      <c r="BY3" s="61"/>
      <c r="BZ3" s="61"/>
      <c r="CA3" s="61"/>
      <c r="CB3" s="61">
        <v>81.69</v>
      </c>
      <c r="CC3" s="61">
        <v>81.87</v>
      </c>
      <c r="CD3" s="61">
        <v>66.900000000000006</v>
      </c>
      <c r="CE3" s="61">
        <v>71.489999999999995</v>
      </c>
      <c r="CF3" s="61">
        <v>72.209999999999994</v>
      </c>
      <c r="CG3" s="61">
        <v>52.75</v>
      </c>
      <c r="CH3" s="36">
        <v>18.920000000000002</v>
      </c>
      <c r="CI3" s="36">
        <v>10.39</v>
      </c>
      <c r="CJ3" s="64">
        <v>30.59</v>
      </c>
      <c r="CK3" s="64">
        <v>35.69</v>
      </c>
      <c r="CL3" s="65">
        <v>32.200000000000003</v>
      </c>
      <c r="CM3" s="64">
        <v>31.05</v>
      </c>
      <c r="CN3" s="64">
        <f>AI3*(1-(CM3/100))</f>
        <v>0.52723186258699084</v>
      </c>
      <c r="CO3" s="66">
        <v>71.61</v>
      </c>
      <c r="CP3" s="66">
        <v>35.26</v>
      </c>
      <c r="CQ3" s="66">
        <v>65.8</v>
      </c>
      <c r="CR3" s="66">
        <v>59.08</v>
      </c>
      <c r="CS3" s="66">
        <v>54.06</v>
      </c>
      <c r="CT3" s="66">
        <v>32.44</v>
      </c>
      <c r="CU3" s="66">
        <v>7.8</v>
      </c>
      <c r="CV3" s="64">
        <v>7.15</v>
      </c>
      <c r="CW3" s="64">
        <v>18.239999999999998</v>
      </c>
      <c r="CX3" s="64">
        <f>AI3*(1-(CW3/100))</f>
        <v>0.6251845842655892</v>
      </c>
      <c r="CY3" s="67">
        <f>AI3*(1-(((CW3/100*CZ3)+(CM3/100*CL3))/(CZ3+CL3)))</f>
        <v>0.57117640553184146</v>
      </c>
      <c r="CZ3" s="65">
        <v>26.2</v>
      </c>
      <c r="DA3" s="64">
        <v>68.92</v>
      </c>
      <c r="DB3" s="64">
        <v>58.73</v>
      </c>
      <c r="DC3" s="64">
        <v>56.8</v>
      </c>
      <c r="DD3" s="64">
        <v>52.08</v>
      </c>
      <c r="DE3" s="64">
        <v>44.56</v>
      </c>
      <c r="DF3" s="64">
        <v>28.11</v>
      </c>
      <c r="DG3" s="64">
        <v>6.89</v>
      </c>
      <c r="DH3" s="64">
        <v>6.41</v>
      </c>
      <c r="DI3" s="36">
        <v>37.11</v>
      </c>
      <c r="DJ3" s="36">
        <v>34.61</v>
      </c>
      <c r="DK3" s="36">
        <v>4.75</v>
      </c>
      <c r="DL3" s="36">
        <v>2.76</v>
      </c>
      <c r="DM3" s="36">
        <v>2.66</v>
      </c>
      <c r="DN3" s="36">
        <v>35.33</v>
      </c>
      <c r="DO3" s="36">
        <v>2.7</v>
      </c>
      <c r="DP3" s="36">
        <v>73</v>
      </c>
      <c r="DQ3" s="44">
        <v>89.21</v>
      </c>
      <c r="DR3" s="44">
        <v>56.52</v>
      </c>
      <c r="DS3" s="44">
        <v>58.84</v>
      </c>
      <c r="DT3" s="44">
        <v>58.66</v>
      </c>
      <c r="DU3" s="44">
        <v>57.24</v>
      </c>
      <c r="DV3" s="44">
        <v>50.92</v>
      </c>
      <c r="DW3" s="44">
        <v>49.05</v>
      </c>
      <c r="DX3" s="44">
        <v>92.93</v>
      </c>
      <c r="DY3" s="44">
        <v>58.69</v>
      </c>
      <c r="DZ3" s="44">
        <v>58.49</v>
      </c>
      <c r="EA3" s="44">
        <v>57.27</v>
      </c>
      <c r="EB3" s="44">
        <v>56.9</v>
      </c>
      <c r="EC3" s="44">
        <v>51.76</v>
      </c>
      <c r="ED3" s="36">
        <v>50.34</v>
      </c>
      <c r="EE3" s="36">
        <v>4.71</v>
      </c>
      <c r="EF3" s="36">
        <v>4.5999999999999996</v>
      </c>
      <c r="EG3" s="36">
        <v>3.57</v>
      </c>
      <c r="EH3" s="36">
        <v>2.76</v>
      </c>
      <c r="EI3" s="36">
        <v>2.65</v>
      </c>
      <c r="EJ3" s="36" t="s">
        <v>194</v>
      </c>
      <c r="EK3" s="36">
        <v>3.62</v>
      </c>
      <c r="EL3" s="36">
        <v>5.3</v>
      </c>
      <c r="EM3" s="36">
        <v>5.0599999999999996</v>
      </c>
      <c r="EN3" s="36">
        <v>3.8</v>
      </c>
      <c r="EO3" s="36">
        <v>2.86</v>
      </c>
      <c r="EP3" s="36">
        <v>2.77</v>
      </c>
      <c r="EQ3" s="36" t="s">
        <v>194</v>
      </c>
      <c r="ER3" s="36">
        <v>3.85</v>
      </c>
      <c r="ES3" s="36">
        <v>21.02</v>
      </c>
      <c r="ET3" s="36"/>
      <c r="EU3" s="36"/>
      <c r="EV3" s="36"/>
      <c r="EX3" s="42">
        <v>54.85</v>
      </c>
      <c r="EY3" s="36">
        <v>66.900000000000006</v>
      </c>
      <c r="EZ3" s="36">
        <v>48.23</v>
      </c>
      <c r="FA3" s="36">
        <v>52.59</v>
      </c>
      <c r="FB3" s="36">
        <v>0.9</v>
      </c>
      <c r="FC3" s="36">
        <v>1</v>
      </c>
      <c r="FD3" s="36">
        <v>105.7</v>
      </c>
      <c r="FE3" s="36">
        <v>0</v>
      </c>
      <c r="FF3" s="36">
        <v>29.49</v>
      </c>
      <c r="FG3" s="36"/>
      <c r="FH3" s="36">
        <v>0</v>
      </c>
      <c r="FI3" s="36">
        <v>50.74</v>
      </c>
      <c r="FJ3" s="36">
        <v>16.48</v>
      </c>
      <c r="FK3" s="36">
        <v>48.82</v>
      </c>
      <c r="FL3" s="36">
        <v>9.93</v>
      </c>
      <c r="FM3" s="36">
        <v>23.7</v>
      </c>
      <c r="FO3" s="36">
        <v>86.6</v>
      </c>
      <c r="FP3" s="36">
        <v>5.4</v>
      </c>
      <c r="FQ3" s="36">
        <v>16124.3</v>
      </c>
      <c r="FR3" s="36"/>
      <c r="FS3" s="45">
        <v>9.73</v>
      </c>
      <c r="FT3" s="68">
        <v>2.59</v>
      </c>
      <c r="FU3" s="68">
        <v>1.1599999999999999</v>
      </c>
      <c r="FV3" s="69">
        <v>86.6</v>
      </c>
      <c r="FW3" s="43">
        <v>323.10000000000002</v>
      </c>
      <c r="FX3" s="43">
        <v>1235.8</v>
      </c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</row>
    <row r="4" spans="1:273" x14ac:dyDescent="0.3">
      <c r="A4" s="55" t="s">
        <v>195</v>
      </c>
      <c r="B4" s="53" t="s">
        <v>196</v>
      </c>
      <c r="C4" s="30" t="s">
        <v>197</v>
      </c>
      <c r="D4" s="30" t="s">
        <v>197</v>
      </c>
      <c r="E4" s="26">
        <v>28.45</v>
      </c>
      <c r="F4" s="74">
        <v>0.51104058487114323</v>
      </c>
      <c r="G4" s="56">
        <v>0.51104058487114323</v>
      </c>
      <c r="H4" s="47">
        <v>23.18</v>
      </c>
      <c r="I4" s="75">
        <v>0.6028834689052418</v>
      </c>
      <c r="J4" s="57">
        <v>0.6028834689052418</v>
      </c>
      <c r="K4" s="48">
        <v>57.9</v>
      </c>
      <c r="L4" s="76">
        <v>7.108233039494119E-2</v>
      </c>
      <c r="M4" s="58">
        <v>7.108233039494119E-2</v>
      </c>
      <c r="N4" s="49">
        <v>58.29</v>
      </c>
      <c r="O4" s="77">
        <v>0.15262015700670445</v>
      </c>
      <c r="P4" s="59">
        <v>0.15262015700670445</v>
      </c>
      <c r="Q4" s="50">
        <v>100</v>
      </c>
      <c r="R4" s="42">
        <f t="shared" ref="R4:R20" si="1">(Q4/100)</f>
        <v>1</v>
      </c>
      <c r="S4" s="60">
        <f t="shared" ref="S4:S20" si="2">AQ4/AS4</f>
        <v>1.0507792207792208</v>
      </c>
      <c r="T4" s="60">
        <f>((Q4/100)*AJ4)/((FU4/100)*FQ4)</f>
        <v>0.50667696090712255</v>
      </c>
      <c r="U4" s="60">
        <f t="shared" si="0"/>
        <v>0.50667696090712255</v>
      </c>
      <c r="V4" s="50">
        <v>99.76</v>
      </c>
      <c r="W4" s="50">
        <f t="shared" ref="W4:W20" si="3">V4/100</f>
        <v>0.99760000000000004</v>
      </c>
      <c r="X4" s="50">
        <f>Z4/FW4</f>
        <v>0.99814298978644378</v>
      </c>
      <c r="Y4" s="51">
        <f t="shared" ref="Y4:Y20" si="4">BA4/BC4</f>
        <v>1.1494483450351052</v>
      </c>
      <c r="Z4" s="52">
        <v>322.5</v>
      </c>
      <c r="AA4" s="51">
        <f>((Z4))/((FT4/100)*FQ4)</f>
        <v>0.8264821592870224</v>
      </c>
      <c r="AB4" s="51">
        <f t="shared" ref="AB4:AB20" si="5">X4*AA4</f>
        <v>0.82494737347590441</v>
      </c>
      <c r="AC4" s="50">
        <v>98.87</v>
      </c>
      <c r="AD4" s="50">
        <f t="shared" ref="AD4:AD20" si="6">AC4/100</f>
        <v>0.98870000000000002</v>
      </c>
      <c r="AE4" s="50">
        <f>AG4/FX4</f>
        <v>0.99166531801262348</v>
      </c>
      <c r="AF4" s="51">
        <f t="shared" ref="AF4:AF20" si="7">BJ4/BL4</f>
        <v>1.4003558718861209</v>
      </c>
      <c r="AG4" s="52">
        <v>1225.5</v>
      </c>
      <c r="AH4" s="51">
        <f>((AG4)/((FS4/100)*FQ4))</f>
        <v>0.75851596175683222</v>
      </c>
      <c r="AI4" s="51">
        <f t="shared" ref="AI4:AI20" si="8">AE4*AH4</f>
        <v>0.75219397243323993</v>
      </c>
      <c r="AJ4" s="43">
        <v>86.6</v>
      </c>
      <c r="AK4" s="36">
        <v>79.19</v>
      </c>
      <c r="AL4" s="36">
        <v>74.33</v>
      </c>
      <c r="AM4" s="36">
        <v>63.48</v>
      </c>
      <c r="AN4" s="42">
        <v>72.53</v>
      </c>
      <c r="AO4" s="42">
        <v>59.67</v>
      </c>
      <c r="AP4" s="61">
        <v>81.31</v>
      </c>
      <c r="AQ4" s="61">
        <v>80.91</v>
      </c>
      <c r="AR4" s="61">
        <v>79.319999999999993</v>
      </c>
      <c r="AS4" s="61">
        <v>77</v>
      </c>
      <c r="AT4" s="61">
        <v>76.09</v>
      </c>
      <c r="AU4" s="61">
        <v>72.099999999999994</v>
      </c>
      <c r="AV4" s="61">
        <v>81.510000000000005</v>
      </c>
      <c r="AW4" s="61">
        <v>81.709999999999994</v>
      </c>
      <c r="AX4" s="61"/>
      <c r="AY4" s="61"/>
      <c r="AZ4" s="61">
        <v>80.72</v>
      </c>
      <c r="BA4" s="61">
        <v>80.22</v>
      </c>
      <c r="BB4" s="61">
        <v>73.3</v>
      </c>
      <c r="BC4" s="61">
        <v>69.790000000000006</v>
      </c>
      <c r="BD4" s="61">
        <v>68.73</v>
      </c>
      <c r="BE4" s="61">
        <v>57.6</v>
      </c>
      <c r="BF4" s="61">
        <v>81.510000000000005</v>
      </c>
      <c r="BG4" s="61">
        <v>81.11</v>
      </c>
      <c r="BH4" s="61"/>
      <c r="BI4" s="61">
        <v>79.900000000000006</v>
      </c>
      <c r="BJ4" s="61">
        <v>78.7</v>
      </c>
      <c r="BK4" s="61">
        <v>59.7</v>
      </c>
      <c r="BL4" s="61">
        <v>56.2</v>
      </c>
      <c r="BM4" s="61">
        <v>54.7</v>
      </c>
      <c r="BN4" s="61">
        <v>34.5</v>
      </c>
      <c r="BO4" s="62">
        <v>237.4</v>
      </c>
      <c r="BP4" s="63">
        <f>BO4+AJ4</f>
        <v>324</v>
      </c>
      <c r="BQ4" s="61"/>
      <c r="BR4" s="61">
        <v>69.42</v>
      </c>
      <c r="BS4" s="61">
        <v>76.38</v>
      </c>
      <c r="BU4" s="62">
        <v>913.3</v>
      </c>
      <c r="BV4" s="62">
        <f>BU4+AJ4</f>
        <v>999.9</v>
      </c>
      <c r="BW4" s="61">
        <v>55.8</v>
      </c>
      <c r="BX4" s="61">
        <v>67.819999999999993</v>
      </c>
      <c r="BY4" s="61"/>
      <c r="BZ4" s="61"/>
      <c r="CA4" s="61"/>
      <c r="CB4" s="61">
        <v>81.510000000000005</v>
      </c>
      <c r="CC4" s="61">
        <v>81.709999999999994</v>
      </c>
      <c r="CD4" s="61">
        <v>66.900000000000006</v>
      </c>
      <c r="CE4" s="61">
        <v>70.709999999999994</v>
      </c>
      <c r="CF4" s="61">
        <v>71.06</v>
      </c>
      <c r="CG4" s="61">
        <v>53.65</v>
      </c>
      <c r="CH4" s="61">
        <v>21.86</v>
      </c>
      <c r="CI4" s="61">
        <v>12.21</v>
      </c>
      <c r="CJ4" s="64">
        <v>30.77</v>
      </c>
      <c r="CK4" s="64">
        <v>35.479999999999997</v>
      </c>
      <c r="CL4" s="65">
        <v>32.200000000000003</v>
      </c>
      <c r="CM4" s="64">
        <v>32.06</v>
      </c>
      <c r="CN4" s="64">
        <f>AI4*(1-(CM4/100))</f>
        <v>0.51104058487114323</v>
      </c>
      <c r="CO4" s="66">
        <v>72.36</v>
      </c>
      <c r="CP4" s="66">
        <v>50.39</v>
      </c>
      <c r="CQ4" s="66">
        <v>65.010000000000005</v>
      </c>
      <c r="CR4" s="66">
        <v>58.08</v>
      </c>
      <c r="CS4" s="66">
        <v>54.79</v>
      </c>
      <c r="CT4" s="66">
        <v>28.45</v>
      </c>
      <c r="CU4" s="66">
        <v>11.01</v>
      </c>
      <c r="CV4" s="64">
        <v>10.46</v>
      </c>
      <c r="CW4" s="64">
        <v>19.850000000000001</v>
      </c>
      <c r="CX4" s="64">
        <f>AI4*(1-(CW4/100))</f>
        <v>0.6028834689052418</v>
      </c>
      <c r="CY4" s="67">
        <f>AI4*(1-(((CW4/100*CZ4)+(CM4/100*CL4))/(CZ4+CL4)))</f>
        <v>0.55224407051657787</v>
      </c>
      <c r="CZ4" s="65">
        <v>26.2</v>
      </c>
      <c r="DA4" s="64">
        <v>70.83</v>
      </c>
      <c r="DB4" s="64">
        <v>60.94</v>
      </c>
      <c r="DC4" s="64">
        <v>57.12</v>
      </c>
      <c r="DD4" s="64">
        <v>53.12</v>
      </c>
      <c r="DE4" s="64">
        <v>44.79</v>
      </c>
      <c r="DF4" s="64">
        <v>23.18</v>
      </c>
      <c r="DG4" s="64">
        <v>11.05</v>
      </c>
      <c r="DH4" s="64">
        <v>10.64</v>
      </c>
      <c r="DI4" s="36">
        <v>35.35</v>
      </c>
      <c r="DJ4" s="36">
        <v>33.909999999999997</v>
      </c>
      <c r="DK4" s="36">
        <v>4.88</v>
      </c>
      <c r="DL4" s="36">
        <v>2.76</v>
      </c>
      <c r="DM4" s="36">
        <v>2.67</v>
      </c>
      <c r="DN4" s="36">
        <v>34.21</v>
      </c>
      <c r="DO4" s="36">
        <v>2.7</v>
      </c>
      <c r="DP4" s="36">
        <v>65.099999999999994</v>
      </c>
      <c r="DQ4" s="44">
        <v>79.709999999999994</v>
      </c>
      <c r="DR4" s="44">
        <v>55.36</v>
      </c>
      <c r="DS4" s="44">
        <v>58.29</v>
      </c>
      <c r="DT4" s="44">
        <v>58.13</v>
      </c>
      <c r="DU4" s="44">
        <v>56.88</v>
      </c>
      <c r="DV4" s="44">
        <v>47.52</v>
      </c>
      <c r="DW4" s="44">
        <v>44.76</v>
      </c>
      <c r="DX4" s="44">
        <v>90.55</v>
      </c>
      <c r="DY4" s="44">
        <v>57.9</v>
      </c>
      <c r="DZ4" s="44">
        <v>57.73</v>
      </c>
      <c r="EA4" s="44">
        <v>56.89</v>
      </c>
      <c r="EB4" s="70">
        <v>56.21</v>
      </c>
      <c r="EC4" s="44">
        <v>50.99</v>
      </c>
      <c r="ED4" s="36">
        <v>48.8</v>
      </c>
      <c r="EE4" s="36">
        <v>4.74</v>
      </c>
      <c r="EF4" s="36">
        <v>4.57</v>
      </c>
      <c r="EG4" s="36">
        <v>3.51</v>
      </c>
      <c r="EH4" s="36">
        <v>2.75</v>
      </c>
      <c r="EI4" s="36">
        <v>2.65</v>
      </c>
      <c r="EJ4" s="36" t="s">
        <v>194</v>
      </c>
      <c r="EK4" s="36">
        <v>3.54</v>
      </c>
      <c r="EL4" s="36">
        <v>5.42</v>
      </c>
      <c r="EM4" s="36">
        <v>5.13</v>
      </c>
      <c r="EN4" s="36">
        <v>3.87</v>
      </c>
      <c r="EO4" s="36">
        <v>3.01</v>
      </c>
      <c r="EP4" s="36">
        <v>2.92</v>
      </c>
      <c r="EQ4" s="36" t="s">
        <v>194</v>
      </c>
      <c r="ER4" s="36">
        <v>3.93</v>
      </c>
      <c r="ES4" s="36">
        <v>16.149999999999999</v>
      </c>
      <c r="ET4" s="36"/>
      <c r="EU4" s="36"/>
      <c r="EV4" s="36"/>
      <c r="EX4" s="42">
        <v>83.16</v>
      </c>
      <c r="EY4" s="36">
        <v>66.900000000000006</v>
      </c>
      <c r="EZ4" s="36">
        <v>51.76</v>
      </c>
      <c r="FA4" s="36">
        <v>51.9</v>
      </c>
      <c r="FB4" s="36">
        <v>0.9</v>
      </c>
      <c r="FC4" s="36">
        <v>1</v>
      </c>
      <c r="FD4" s="36">
        <v>105.7</v>
      </c>
      <c r="FE4" s="36">
        <v>0</v>
      </c>
      <c r="FF4" s="36">
        <v>27.91</v>
      </c>
      <c r="FG4" s="36"/>
      <c r="FH4" s="36">
        <v>0</v>
      </c>
      <c r="FI4" s="36">
        <v>53.59</v>
      </c>
      <c r="FJ4" s="61">
        <v>17.399999999999999</v>
      </c>
      <c r="FK4" s="61">
        <v>52.98</v>
      </c>
      <c r="FL4" s="36">
        <v>11.47</v>
      </c>
      <c r="FM4" s="61">
        <v>23.7</v>
      </c>
      <c r="FN4" s="71"/>
      <c r="FO4" s="61">
        <v>86.6</v>
      </c>
      <c r="FP4" s="61">
        <v>5.4</v>
      </c>
      <c r="FQ4" s="61">
        <v>16124.3</v>
      </c>
      <c r="FR4" s="61"/>
      <c r="FS4" s="45">
        <v>10.02</v>
      </c>
      <c r="FT4" s="68">
        <v>2.42</v>
      </c>
      <c r="FU4" s="68">
        <v>1.06</v>
      </c>
      <c r="FV4" s="69">
        <v>86.6</v>
      </c>
      <c r="FW4" s="43">
        <v>323.10000000000002</v>
      </c>
      <c r="FX4" s="43">
        <v>1235.8</v>
      </c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</row>
    <row r="5" spans="1:273" x14ac:dyDescent="0.3">
      <c r="A5" s="55" t="s">
        <v>198</v>
      </c>
      <c r="B5" s="53" t="s">
        <v>199</v>
      </c>
      <c r="C5" s="30" t="s">
        <v>192</v>
      </c>
      <c r="D5" s="30" t="s">
        <v>192</v>
      </c>
      <c r="E5" s="24">
        <v>29.06</v>
      </c>
      <c r="F5" s="74">
        <v>0.53361279454823507</v>
      </c>
      <c r="G5" s="56">
        <v>0.53361279454823507</v>
      </c>
      <c r="H5" s="47">
        <v>24.78</v>
      </c>
      <c r="I5" s="75">
        <v>0.58544131848097625</v>
      </c>
      <c r="J5" s="57">
        <v>0.58544131848097625</v>
      </c>
      <c r="K5" s="48">
        <v>59.87</v>
      </c>
      <c r="L5" s="76">
        <v>0.19997112741587167</v>
      </c>
      <c r="M5" s="58">
        <v>0.19997112741587167</v>
      </c>
      <c r="N5" s="49">
        <v>59.79</v>
      </c>
      <c r="O5" s="77">
        <v>0.23148172931170602</v>
      </c>
      <c r="P5" s="59">
        <v>0.23148172931170602</v>
      </c>
      <c r="Q5" s="50">
        <v>100</v>
      </c>
      <c r="R5" s="42">
        <f t="shared" si="1"/>
        <v>1</v>
      </c>
      <c r="S5" s="60">
        <f t="shared" si="2"/>
        <v>1.0567696883486357</v>
      </c>
      <c r="T5" s="60">
        <f>((Q5/100)*AJ5)/((FU5/100)*FQ5)</f>
        <v>0.38638674716658272</v>
      </c>
      <c r="U5" s="60">
        <f t="shared" si="0"/>
        <v>0.38638674716658272</v>
      </c>
      <c r="V5" s="50">
        <v>99.82</v>
      </c>
      <c r="W5" s="50">
        <f t="shared" si="3"/>
        <v>0.99819999999999998</v>
      </c>
      <c r="X5" s="50">
        <f>Z5/FW5</f>
        <v>0.99876199319096248</v>
      </c>
      <c r="Y5" s="51">
        <f t="shared" si="4"/>
        <v>1.1656617858168248</v>
      </c>
      <c r="Z5" s="52">
        <v>322.7</v>
      </c>
      <c r="AA5" s="51">
        <f>((Z5))/((FT5/100)*FQ5)</f>
        <v>0.84444185206640043</v>
      </c>
      <c r="AB5" s="51">
        <f t="shared" si="5"/>
        <v>0.84339642730370601</v>
      </c>
      <c r="AC5" s="50">
        <v>98.11</v>
      </c>
      <c r="AD5" s="50">
        <f t="shared" si="6"/>
        <v>0.98109999999999997</v>
      </c>
      <c r="AE5" s="50">
        <f>AG5/FX5</f>
        <v>0.98592005178831532</v>
      </c>
      <c r="AF5" s="51">
        <f t="shared" si="7"/>
        <v>1.3960923623445827</v>
      </c>
      <c r="AG5" s="52">
        <v>1218.4000000000001</v>
      </c>
      <c r="AH5" s="51">
        <f>((AG5)/((FS5/100)*FQ5))</f>
        <v>0.72309062368851185</v>
      </c>
      <c r="AI5" s="51">
        <f t="shared" si="8"/>
        <v>0.71290954515462279</v>
      </c>
      <c r="AJ5" s="43">
        <v>86.6</v>
      </c>
      <c r="AK5" s="36">
        <v>79.650000000000006</v>
      </c>
      <c r="AL5" s="36">
        <v>75.06</v>
      </c>
      <c r="AM5" s="36">
        <v>63.72</v>
      </c>
      <c r="AN5" s="42">
        <v>73.430000000000007</v>
      </c>
      <c r="AO5" s="42">
        <v>59.72</v>
      </c>
      <c r="AP5" s="61">
        <v>81.900000000000006</v>
      </c>
      <c r="AQ5" s="61">
        <v>81.72</v>
      </c>
      <c r="AR5" s="61">
        <v>79.709999999999994</v>
      </c>
      <c r="AS5" s="61">
        <v>77.33</v>
      </c>
      <c r="AT5" s="61">
        <v>76.989999999999995</v>
      </c>
      <c r="AU5" s="61">
        <v>75.3</v>
      </c>
      <c r="AV5" s="61">
        <v>81.99</v>
      </c>
      <c r="AW5" s="61">
        <v>82.08</v>
      </c>
      <c r="AX5" s="61"/>
      <c r="AY5" s="61"/>
      <c r="AZ5" s="61">
        <v>81.61</v>
      </c>
      <c r="BA5" s="61">
        <v>81.2</v>
      </c>
      <c r="BB5" s="61">
        <v>74.64</v>
      </c>
      <c r="BC5" s="61">
        <v>69.66</v>
      </c>
      <c r="BD5" s="61">
        <v>68.790000000000006</v>
      </c>
      <c r="BE5" s="61">
        <v>60.8</v>
      </c>
      <c r="BF5" s="61">
        <v>81.99</v>
      </c>
      <c r="BG5" s="61">
        <v>81.37</v>
      </c>
      <c r="BH5" s="61"/>
      <c r="BI5" s="61">
        <v>80.7</v>
      </c>
      <c r="BJ5" s="61">
        <v>78.599999999999994</v>
      </c>
      <c r="BK5" s="61">
        <v>59.5</v>
      </c>
      <c r="BL5" s="61">
        <v>56.3</v>
      </c>
      <c r="BM5" s="61">
        <v>54.2</v>
      </c>
      <c r="BN5" s="61">
        <v>27.9</v>
      </c>
      <c r="BO5" s="62">
        <v>237.4</v>
      </c>
      <c r="BP5" s="63">
        <f>BO5+AJ5</f>
        <v>324</v>
      </c>
      <c r="BQ5" s="61"/>
      <c r="BR5" s="61">
        <v>69.34</v>
      </c>
      <c r="BS5" s="61">
        <v>76.959999999999994</v>
      </c>
      <c r="BU5" s="62">
        <v>913.3</v>
      </c>
      <c r="BV5" s="62">
        <f>BU5+AJ5</f>
        <v>999.9</v>
      </c>
      <c r="BW5" s="61">
        <v>55.78</v>
      </c>
      <c r="BX5" s="61">
        <v>67.19</v>
      </c>
      <c r="BY5" s="61"/>
      <c r="BZ5" s="61"/>
      <c r="CA5" s="61"/>
      <c r="CB5" s="61">
        <v>81.99</v>
      </c>
      <c r="CC5" s="61">
        <v>82.09</v>
      </c>
      <c r="CD5" s="61">
        <v>66.900000000000006</v>
      </c>
      <c r="CE5" s="61">
        <v>73.31</v>
      </c>
      <c r="CF5" s="61">
        <v>72.010000000000005</v>
      </c>
      <c r="CG5" s="61">
        <v>49.9</v>
      </c>
      <c r="CH5" s="61">
        <v>23.72</v>
      </c>
      <c r="CI5" s="61">
        <v>12.07</v>
      </c>
      <c r="CJ5" s="64">
        <v>28.9</v>
      </c>
      <c r="CK5" s="64">
        <v>32.770000000000003</v>
      </c>
      <c r="CL5" s="65">
        <v>32.200000000000003</v>
      </c>
      <c r="CM5" s="64">
        <v>25.15</v>
      </c>
      <c r="CN5" s="64">
        <f>AI5*(1-(CM5/100))</f>
        <v>0.53361279454823507</v>
      </c>
      <c r="CO5" s="66">
        <v>74.349999999999994</v>
      </c>
      <c r="CP5" s="66">
        <v>49.57</v>
      </c>
      <c r="CQ5" s="66">
        <v>65.72</v>
      </c>
      <c r="CR5" s="66">
        <v>57.3</v>
      </c>
      <c r="CS5" s="66">
        <v>49.01</v>
      </c>
      <c r="CT5" s="66">
        <v>29.06</v>
      </c>
      <c r="CU5" s="66">
        <v>5.59</v>
      </c>
      <c r="CV5" s="64">
        <v>5.07</v>
      </c>
      <c r="CW5" s="64">
        <v>17.88</v>
      </c>
      <c r="CX5" s="64">
        <f>AI5*(1-(CW5/100))</f>
        <v>0.58544131848097625</v>
      </c>
      <c r="CY5" s="67">
        <f>AI5*(1-(((CW5/100*CZ5)+(CM5/100*CL5))/(CZ5+CL5)))</f>
        <v>0.55686463233997863</v>
      </c>
      <c r="CZ5" s="65">
        <v>26.2</v>
      </c>
      <c r="DA5" s="64">
        <v>66</v>
      </c>
      <c r="DB5" s="64">
        <v>62.96</v>
      </c>
      <c r="DC5" s="64">
        <v>58.25</v>
      </c>
      <c r="DD5" s="64">
        <v>51.47</v>
      </c>
      <c r="DE5" s="64">
        <v>42.76</v>
      </c>
      <c r="DF5" s="64">
        <v>24.78</v>
      </c>
      <c r="DG5" s="64">
        <v>5.1100000000000003</v>
      </c>
      <c r="DH5" s="64">
        <v>4.6399999999999997</v>
      </c>
      <c r="DI5" s="36">
        <v>20.74</v>
      </c>
      <c r="DJ5" s="36">
        <v>19.7</v>
      </c>
      <c r="DK5" s="36">
        <v>7.76</v>
      </c>
      <c r="DL5" s="36">
        <v>2.5</v>
      </c>
      <c r="DM5" s="36">
        <v>2.4</v>
      </c>
      <c r="DN5" s="36">
        <v>19.91</v>
      </c>
      <c r="DO5" s="36">
        <v>2.7</v>
      </c>
      <c r="DP5" s="36">
        <v>60.92</v>
      </c>
      <c r="DQ5" s="44">
        <v>67.53</v>
      </c>
      <c r="DR5" s="44">
        <v>49.39</v>
      </c>
      <c r="DS5" s="44">
        <v>59.79</v>
      </c>
      <c r="DT5" s="44">
        <v>59.67</v>
      </c>
      <c r="DU5" s="44">
        <v>57.57</v>
      </c>
      <c r="DV5" s="44">
        <v>20.53</v>
      </c>
      <c r="DW5" s="44">
        <v>19.84</v>
      </c>
      <c r="DX5" s="44">
        <v>71.95</v>
      </c>
      <c r="DY5" s="44">
        <v>59.87</v>
      </c>
      <c r="DZ5" s="44">
        <v>59.7</v>
      </c>
      <c r="EA5" s="44">
        <v>58.17</v>
      </c>
      <c r="EB5" s="44">
        <v>51.71</v>
      </c>
      <c r="EC5" s="44">
        <v>24.92</v>
      </c>
      <c r="ED5" s="36">
        <v>23.26</v>
      </c>
      <c r="EE5" s="36">
        <v>8.31</v>
      </c>
      <c r="EF5" s="36">
        <v>7.44</v>
      </c>
      <c r="EG5" s="36">
        <v>3.34</v>
      </c>
      <c r="EH5" s="36">
        <v>2.27</v>
      </c>
      <c r="EI5" s="36">
        <v>2.19</v>
      </c>
      <c r="EJ5" s="36" t="s">
        <v>194</v>
      </c>
      <c r="EK5" s="36">
        <v>3.88</v>
      </c>
      <c r="EL5" s="36">
        <v>10.1</v>
      </c>
      <c r="EM5" s="36">
        <v>8.39</v>
      </c>
      <c r="EN5" s="36">
        <v>3.54</v>
      </c>
      <c r="EO5" s="36">
        <v>2.38</v>
      </c>
      <c r="EP5" s="36">
        <v>2.31</v>
      </c>
      <c r="EQ5" s="36" t="s">
        <v>194</v>
      </c>
      <c r="ER5" s="36">
        <v>4.21</v>
      </c>
      <c r="ES5" s="36">
        <v>23.4</v>
      </c>
      <c r="ET5" s="36"/>
      <c r="EU5" s="36"/>
      <c r="EV5" s="36"/>
      <c r="EX5" s="42">
        <v>32.090000000000003</v>
      </c>
      <c r="EY5" s="36">
        <v>66.900000000000006</v>
      </c>
      <c r="EZ5" s="36">
        <v>39.93</v>
      </c>
      <c r="FA5" s="36">
        <v>50.63</v>
      </c>
      <c r="FB5" s="36">
        <v>0.9</v>
      </c>
      <c r="FC5" s="36">
        <v>1</v>
      </c>
      <c r="FD5" s="36">
        <v>105.7</v>
      </c>
      <c r="FE5" s="36">
        <v>0</v>
      </c>
      <c r="FF5" s="36">
        <v>19.07</v>
      </c>
      <c r="FG5" s="36"/>
      <c r="FH5" s="36">
        <v>0</v>
      </c>
      <c r="FI5" s="36">
        <v>42.98</v>
      </c>
      <c r="FJ5" s="61">
        <v>18.420000000000002</v>
      </c>
      <c r="FK5" s="61">
        <v>53.36</v>
      </c>
      <c r="FL5" s="36">
        <v>9.25</v>
      </c>
      <c r="FM5" s="61">
        <v>23.7</v>
      </c>
      <c r="FN5" s="71"/>
      <c r="FO5" s="61">
        <v>86.6</v>
      </c>
      <c r="FP5" s="61">
        <v>5.4</v>
      </c>
      <c r="FQ5" s="61">
        <v>16124.3</v>
      </c>
      <c r="FR5" s="61"/>
      <c r="FS5" s="45">
        <v>10.45</v>
      </c>
      <c r="FT5" s="68">
        <v>2.37</v>
      </c>
      <c r="FU5" s="68">
        <v>1.39</v>
      </c>
      <c r="FV5" s="69">
        <v>86.6</v>
      </c>
      <c r="FW5" s="43">
        <v>323.10000000000002</v>
      </c>
      <c r="FX5" s="43">
        <v>1235.8</v>
      </c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</row>
    <row r="6" spans="1:273" x14ac:dyDescent="0.3">
      <c r="A6" s="55" t="s">
        <v>200</v>
      </c>
      <c r="B6" s="53" t="s">
        <v>29</v>
      </c>
      <c r="C6" s="30" t="s">
        <v>192</v>
      </c>
      <c r="D6" s="30" t="s">
        <v>192</v>
      </c>
      <c r="E6" s="27">
        <v>34.880000000000003</v>
      </c>
      <c r="F6" s="74">
        <v>0.53066470145039257</v>
      </c>
      <c r="G6" s="56">
        <v>0.53066470145039257</v>
      </c>
      <c r="H6" s="47">
        <v>25.11</v>
      </c>
      <c r="I6" s="75">
        <v>0.65083425325362132</v>
      </c>
      <c r="J6" s="57">
        <v>0.65083425325362132</v>
      </c>
      <c r="K6" s="48">
        <v>58.24</v>
      </c>
      <c r="L6" s="76">
        <v>0.34449566591369785</v>
      </c>
      <c r="M6" s="58">
        <v>0.34449566591369785</v>
      </c>
      <c r="N6" s="49">
        <v>58.48</v>
      </c>
      <c r="O6" s="77">
        <v>0.34976119849571202</v>
      </c>
      <c r="P6" s="59">
        <v>0.34976119849571202</v>
      </c>
      <c r="Q6" s="50">
        <v>100</v>
      </c>
      <c r="R6" s="42">
        <f t="shared" si="1"/>
        <v>1</v>
      </c>
      <c r="S6" s="60">
        <f t="shared" si="2"/>
        <v>1.0538961038961039</v>
      </c>
      <c r="T6" s="60">
        <f>((Q6/100)*AJ6)/((FU6/100)*FQ6)</f>
        <v>0.25211767172131472</v>
      </c>
      <c r="U6" s="60">
        <f t="shared" si="0"/>
        <v>0.25211767172131472</v>
      </c>
      <c r="V6" s="50">
        <v>99.19</v>
      </c>
      <c r="W6" s="50">
        <f t="shared" si="3"/>
        <v>0.9919</v>
      </c>
      <c r="X6" s="50">
        <f>Z6/FW6</f>
        <v>0.99304865938430975</v>
      </c>
      <c r="Y6" s="51">
        <f t="shared" si="4"/>
        <v>1.1491228070175437</v>
      </c>
      <c r="Z6" s="52">
        <v>200</v>
      </c>
      <c r="AA6" s="51">
        <f>((Z6))/((FT6/100)*FQ6)</f>
        <v>0.72062619533870143</v>
      </c>
      <c r="AB6" s="51">
        <f t="shared" si="5"/>
        <v>0.71561687719831313</v>
      </c>
      <c r="AC6" s="50">
        <v>98.07</v>
      </c>
      <c r="AD6" s="50">
        <f t="shared" si="6"/>
        <v>0.98069999999999991</v>
      </c>
      <c r="AE6" s="50">
        <f>AG6/FX6</f>
        <v>0.98483812129502957</v>
      </c>
      <c r="AF6" s="51">
        <f t="shared" si="7"/>
        <v>1.3720930232558139</v>
      </c>
      <c r="AG6" s="52">
        <v>863.9</v>
      </c>
      <c r="AH6" s="51">
        <f>((AG6)/((FS6/100)*FQ6))</f>
        <v>0.7324105531212991</v>
      </c>
      <c r="AI6" s="51">
        <f t="shared" si="8"/>
        <v>0.72130583315263364</v>
      </c>
      <c r="AJ6" s="43">
        <v>27</v>
      </c>
      <c r="AK6" s="36">
        <v>79.239999999999995</v>
      </c>
      <c r="AL6" s="36">
        <v>73.86</v>
      </c>
      <c r="AM6" s="36">
        <v>63.42</v>
      </c>
      <c r="AN6" s="42">
        <v>73.069999999999993</v>
      </c>
      <c r="AO6" s="42">
        <v>60.29</v>
      </c>
      <c r="AP6" s="61">
        <v>81.56</v>
      </c>
      <c r="AQ6" s="61">
        <v>81.150000000000006</v>
      </c>
      <c r="AR6" s="61">
        <v>79.33</v>
      </c>
      <c r="AS6" s="61">
        <v>77</v>
      </c>
      <c r="AT6" s="61">
        <v>76.02</v>
      </c>
      <c r="AU6" s="61">
        <v>72.5</v>
      </c>
      <c r="AV6" s="61">
        <v>81.3</v>
      </c>
      <c r="AW6" s="61">
        <v>81.59</v>
      </c>
      <c r="AX6" s="61"/>
      <c r="AY6" s="61"/>
      <c r="AZ6" s="61">
        <v>80.62</v>
      </c>
      <c r="BA6" s="61">
        <v>79.91</v>
      </c>
      <c r="BB6" s="61">
        <v>73.069999999999993</v>
      </c>
      <c r="BC6" s="61">
        <v>69.540000000000006</v>
      </c>
      <c r="BD6" s="61">
        <v>68.180000000000007</v>
      </c>
      <c r="BE6" s="61">
        <v>46.6</v>
      </c>
      <c r="BF6" s="61">
        <v>81.33</v>
      </c>
      <c r="BG6" s="61">
        <v>79.92</v>
      </c>
      <c r="BH6" s="61"/>
      <c r="BI6" s="61">
        <v>79.2</v>
      </c>
      <c r="BJ6" s="61">
        <v>76.7</v>
      </c>
      <c r="BK6" s="61">
        <v>59.8</v>
      </c>
      <c r="BL6" s="61">
        <v>55.9</v>
      </c>
      <c r="BM6" s="61">
        <v>53.8</v>
      </c>
      <c r="BN6" s="61">
        <v>40.9</v>
      </c>
      <c r="BO6" s="62">
        <v>175</v>
      </c>
      <c r="BP6" s="63">
        <f>BO6+AJ6</f>
        <v>202</v>
      </c>
      <c r="BQ6" s="61"/>
      <c r="BR6" s="61">
        <v>69.33</v>
      </c>
      <c r="BS6" s="61">
        <v>77.900000000000006</v>
      </c>
      <c r="BU6" s="62">
        <v>674.2</v>
      </c>
      <c r="BV6" s="62">
        <f>BU6+AJ6</f>
        <v>701.2</v>
      </c>
      <c r="BW6" s="61">
        <v>55.35</v>
      </c>
      <c r="BX6" s="61">
        <v>69.400000000000006</v>
      </c>
      <c r="BY6" s="61"/>
      <c r="BZ6" s="61"/>
      <c r="CA6" s="61"/>
      <c r="CB6" s="61">
        <v>81.33</v>
      </c>
      <c r="CC6" s="61">
        <v>81.599999999999994</v>
      </c>
      <c r="CD6" s="61">
        <v>59.2</v>
      </c>
      <c r="CE6" s="61">
        <v>69.31</v>
      </c>
      <c r="CF6" s="61">
        <v>60.97</v>
      </c>
      <c r="CG6" s="61">
        <v>41.31</v>
      </c>
      <c r="CH6" s="61">
        <v>21.47</v>
      </c>
      <c r="CI6" s="61">
        <v>14.53</v>
      </c>
      <c r="CJ6" s="64">
        <v>34.94</v>
      </c>
      <c r="CK6" s="64">
        <v>28.4</v>
      </c>
      <c r="CL6" s="65">
        <v>23.8</v>
      </c>
      <c r="CM6" s="64">
        <v>9.77</v>
      </c>
      <c r="CN6" s="64">
        <f>AI6*(1-(CM6/100))</f>
        <v>0.65083425325362132</v>
      </c>
      <c r="CO6" s="66">
        <v>59.28</v>
      </c>
      <c r="CP6" s="66">
        <v>72.17</v>
      </c>
      <c r="CQ6" s="66">
        <v>53.05</v>
      </c>
      <c r="CR6" s="66">
        <v>45.72</v>
      </c>
      <c r="CS6" s="66">
        <v>38.28</v>
      </c>
      <c r="CT6" s="66">
        <v>25.11</v>
      </c>
      <c r="CU6" s="66">
        <v>8.61</v>
      </c>
      <c r="CV6" s="64">
        <v>7.66</v>
      </c>
      <c r="CW6" s="64">
        <v>26.43</v>
      </c>
      <c r="CX6" s="64">
        <f>AI6*(1-(CW6/100))</f>
        <v>0.53066470145039257</v>
      </c>
      <c r="CY6" s="67">
        <f>AI6*(1-(((CW6/100*CZ6)+(CM6/100*CL6))/(CZ6+CL6)))</f>
        <v>0.58832670413016763</v>
      </c>
      <c r="CZ6" s="65">
        <v>25.8</v>
      </c>
      <c r="DA6" s="64">
        <v>59.2</v>
      </c>
      <c r="DB6" s="64">
        <v>63.23</v>
      </c>
      <c r="DC6" s="64">
        <v>58.9</v>
      </c>
      <c r="DD6" s="64">
        <v>56.16</v>
      </c>
      <c r="DE6" s="64">
        <v>51.03</v>
      </c>
      <c r="DF6" s="64">
        <v>34.880000000000003</v>
      </c>
      <c r="DG6" s="64">
        <v>8.67</v>
      </c>
      <c r="DH6" s="64">
        <v>7.95</v>
      </c>
      <c r="DI6" s="36">
        <v>26.81</v>
      </c>
      <c r="DJ6" s="36">
        <v>21.06</v>
      </c>
      <c r="DK6" s="36">
        <v>4.68</v>
      </c>
      <c r="DL6" s="36">
        <v>2.2999999999999998</v>
      </c>
      <c r="DM6" s="36">
        <v>2.19</v>
      </c>
      <c r="DN6" s="36">
        <v>22.16</v>
      </c>
      <c r="DO6" s="36">
        <v>7.2</v>
      </c>
      <c r="DP6" s="36">
        <v>49.51</v>
      </c>
      <c r="DQ6" s="44">
        <v>52.24</v>
      </c>
      <c r="DR6" s="44">
        <v>50.2</v>
      </c>
      <c r="DS6" s="44">
        <v>58.24</v>
      </c>
      <c r="DT6" s="44">
        <v>57.98</v>
      </c>
      <c r="DU6" s="44">
        <v>53.67</v>
      </c>
      <c r="DV6" s="44">
        <v>28.13</v>
      </c>
      <c r="DW6" s="44">
        <v>24.17</v>
      </c>
      <c r="DX6" s="44">
        <v>51.51</v>
      </c>
      <c r="DY6" s="44">
        <v>58.48</v>
      </c>
      <c r="DZ6" s="44">
        <v>58.36</v>
      </c>
      <c r="EA6" s="44">
        <v>53.69</v>
      </c>
      <c r="EB6" s="44">
        <v>48.28</v>
      </c>
      <c r="EC6" s="44">
        <v>15.09</v>
      </c>
      <c r="ED6" s="36">
        <v>14.08</v>
      </c>
      <c r="EE6" s="36">
        <v>4.95</v>
      </c>
      <c r="EF6" s="36">
        <v>4.76</v>
      </c>
      <c r="EG6" s="36">
        <v>3.83</v>
      </c>
      <c r="EH6" s="36">
        <v>2.61</v>
      </c>
      <c r="EI6" s="36">
        <v>2.5099999999999998</v>
      </c>
      <c r="EJ6" s="36" t="s">
        <v>194</v>
      </c>
      <c r="EK6" s="36">
        <v>3.7</v>
      </c>
      <c r="EL6" s="36">
        <v>4.12</v>
      </c>
      <c r="EM6" s="36">
        <v>4.04</v>
      </c>
      <c r="EN6" s="36">
        <v>3.34</v>
      </c>
      <c r="EO6" s="36">
        <v>2.2799999999999998</v>
      </c>
      <c r="EP6" s="36">
        <v>2.2200000000000002</v>
      </c>
      <c r="EQ6" s="36" t="s">
        <v>194</v>
      </c>
      <c r="ER6" s="36">
        <v>3.23</v>
      </c>
      <c r="ES6" s="36">
        <v>35.479999999999997</v>
      </c>
      <c r="ET6" s="36"/>
      <c r="EU6" s="36"/>
      <c r="EV6" s="36"/>
      <c r="EX6" s="36">
        <v>34.08</v>
      </c>
      <c r="EY6" s="36">
        <v>59.2</v>
      </c>
      <c r="EZ6" s="36">
        <v>14.61</v>
      </c>
      <c r="FA6" s="36">
        <v>41.73</v>
      </c>
      <c r="FB6" s="36">
        <v>0.5</v>
      </c>
      <c r="FC6" s="36">
        <v>0.7</v>
      </c>
      <c r="FD6" s="36">
        <v>124</v>
      </c>
      <c r="FE6" s="36">
        <v>0</v>
      </c>
      <c r="FF6" s="36">
        <v>28.47</v>
      </c>
      <c r="FG6" s="36"/>
      <c r="FH6" s="36">
        <v>0</v>
      </c>
      <c r="FI6" s="36">
        <v>52.74</v>
      </c>
      <c r="FJ6" s="36">
        <v>15.4</v>
      </c>
      <c r="FK6" s="61">
        <v>54.21</v>
      </c>
      <c r="FL6" s="36">
        <v>6.54</v>
      </c>
      <c r="FM6" s="61">
        <v>22.4</v>
      </c>
      <c r="FN6" s="71"/>
      <c r="FO6" s="61">
        <v>27</v>
      </c>
      <c r="FP6" s="61">
        <v>7.5</v>
      </c>
      <c r="FQ6" s="61">
        <v>15083.5</v>
      </c>
      <c r="FR6" s="61"/>
      <c r="FS6" s="45">
        <v>7.82</v>
      </c>
      <c r="FT6" s="68">
        <v>1.84</v>
      </c>
      <c r="FU6" s="50">
        <v>0.71</v>
      </c>
      <c r="FV6" s="43">
        <v>27</v>
      </c>
      <c r="FW6" s="43">
        <v>201.4</v>
      </c>
      <c r="FX6" s="43">
        <v>877.2</v>
      </c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</row>
    <row r="7" spans="1:273" x14ac:dyDescent="0.3">
      <c r="A7" s="55" t="s">
        <v>201</v>
      </c>
      <c r="B7" s="53" t="s">
        <v>202</v>
      </c>
      <c r="C7" s="30" t="s">
        <v>192</v>
      </c>
      <c r="D7" s="30" t="s">
        <v>192</v>
      </c>
      <c r="E7" s="27">
        <v>29.81</v>
      </c>
      <c r="F7" s="74">
        <v>0.51403114121763704</v>
      </c>
      <c r="G7" s="56">
        <v>0.51403114121763704</v>
      </c>
      <c r="H7" s="47">
        <v>21.81</v>
      </c>
      <c r="I7" s="75">
        <v>0.62550953918475649</v>
      </c>
      <c r="J7" s="57">
        <v>0.62550953918475649</v>
      </c>
      <c r="K7" s="48">
        <v>56.43</v>
      </c>
      <c r="L7" s="76">
        <v>0.52384592789805395</v>
      </c>
      <c r="M7" s="58">
        <v>0.52384592789805395</v>
      </c>
      <c r="N7" s="49">
        <v>57.41</v>
      </c>
      <c r="O7" s="77">
        <v>0.35611561821033794</v>
      </c>
      <c r="P7" s="59">
        <v>0.35611561821033794</v>
      </c>
      <c r="Q7" s="50">
        <v>99.97</v>
      </c>
      <c r="R7" s="42">
        <f t="shared" si="1"/>
        <v>0.99970000000000003</v>
      </c>
      <c r="S7" s="60">
        <f t="shared" si="2"/>
        <v>1.0584415584415585</v>
      </c>
      <c r="T7" s="60">
        <f>((Q7/100)*AJ7)/((FU7/100)*FQ7)</f>
        <v>0.29336040304599481</v>
      </c>
      <c r="U7" s="60">
        <f t="shared" si="0"/>
        <v>0.293272394925081</v>
      </c>
      <c r="V7" s="50">
        <v>99.47</v>
      </c>
      <c r="W7" s="50">
        <f t="shared" si="3"/>
        <v>0.99470000000000003</v>
      </c>
      <c r="X7" s="50">
        <f>Z7/FW7</f>
        <v>0.99553128103277055</v>
      </c>
      <c r="Y7" s="51">
        <f t="shared" si="4"/>
        <v>1.14588403722262</v>
      </c>
      <c r="Z7" s="52">
        <v>200.5</v>
      </c>
      <c r="AA7" s="51">
        <f>((Z7))/((FT7/100)*FQ7)</f>
        <v>0.74260730721886536</v>
      </c>
      <c r="AB7" s="51">
        <f t="shared" si="5"/>
        <v>0.73928880385989326</v>
      </c>
      <c r="AC7" s="50">
        <v>98.55</v>
      </c>
      <c r="AD7" s="50">
        <f t="shared" si="6"/>
        <v>0.98549999999999993</v>
      </c>
      <c r="AE7" s="50">
        <f>AG7/FX7</f>
        <v>0.98860009119927039</v>
      </c>
      <c r="AF7" s="51">
        <f t="shared" si="7"/>
        <v>1.3623188405797102</v>
      </c>
      <c r="AG7" s="52">
        <v>867.2</v>
      </c>
      <c r="AH7" s="51">
        <f>((AG7)/((FS7/100)*FQ7))</f>
        <v>0.74089287844059815</v>
      </c>
      <c r="AI7" s="51">
        <f t="shared" si="8"/>
        <v>0.73244676719526525</v>
      </c>
      <c r="AJ7" s="43">
        <v>27</v>
      </c>
      <c r="AK7" s="36">
        <v>79.47</v>
      </c>
      <c r="AL7" s="36">
        <v>73.53</v>
      </c>
      <c r="AM7" s="36">
        <v>62.79</v>
      </c>
      <c r="AN7" s="42">
        <v>72.61</v>
      </c>
      <c r="AO7" s="42">
        <v>59.6</v>
      </c>
      <c r="AP7" s="61">
        <v>81.739999999999995</v>
      </c>
      <c r="AQ7" s="61">
        <v>81.5</v>
      </c>
      <c r="AR7" s="61">
        <v>79.59</v>
      </c>
      <c r="AS7" s="61">
        <v>77</v>
      </c>
      <c r="AT7" s="61">
        <v>76.05</v>
      </c>
      <c r="AU7" s="61">
        <v>71.8</v>
      </c>
      <c r="AV7" s="61">
        <v>81.59</v>
      </c>
      <c r="AW7" s="61">
        <v>81.760000000000005</v>
      </c>
      <c r="AX7" s="61"/>
      <c r="AY7" s="61"/>
      <c r="AZ7" s="61">
        <v>80.95</v>
      </c>
      <c r="BA7" s="61">
        <v>80.040000000000006</v>
      </c>
      <c r="BB7" s="61">
        <v>72.77</v>
      </c>
      <c r="BC7" s="61">
        <v>69.849999999999994</v>
      </c>
      <c r="BD7" s="61">
        <v>68.790000000000006</v>
      </c>
      <c r="BE7" s="61">
        <v>52.9</v>
      </c>
      <c r="BF7" s="61">
        <v>81.59</v>
      </c>
      <c r="BG7" s="61">
        <v>82.75</v>
      </c>
      <c r="BH7" s="61"/>
      <c r="BI7" s="61">
        <v>79.099999999999994</v>
      </c>
      <c r="BJ7" s="61">
        <v>75.2</v>
      </c>
      <c r="BK7" s="61">
        <v>59.7</v>
      </c>
      <c r="BL7" s="61">
        <v>55.2</v>
      </c>
      <c r="BM7" s="61">
        <v>54</v>
      </c>
      <c r="BN7" s="61">
        <v>39.299999999999997</v>
      </c>
      <c r="BO7" s="62">
        <v>175</v>
      </c>
      <c r="BP7" s="63">
        <f>BO7+AJ7</f>
        <v>202</v>
      </c>
      <c r="BQ7" s="61"/>
      <c r="BR7" s="61">
        <v>69.709999999999994</v>
      </c>
      <c r="BS7" s="61">
        <v>76.53</v>
      </c>
      <c r="BU7" s="62">
        <v>674.2</v>
      </c>
      <c r="BV7" s="62">
        <f>BU7+AJ7</f>
        <v>701.2</v>
      </c>
      <c r="BW7" s="61">
        <v>54.95</v>
      </c>
      <c r="BX7" s="61">
        <v>68.790000000000006</v>
      </c>
      <c r="BY7" s="61"/>
      <c r="BZ7" s="61"/>
      <c r="CA7" s="61"/>
      <c r="CB7" s="61">
        <v>81.59</v>
      </c>
      <c r="CC7" s="61">
        <v>81.760000000000005</v>
      </c>
      <c r="CD7" s="61">
        <v>59.2</v>
      </c>
      <c r="CE7" s="61">
        <v>73.2</v>
      </c>
      <c r="CF7" s="61">
        <v>61.7</v>
      </c>
      <c r="CG7" s="61">
        <v>41.91</v>
      </c>
      <c r="CH7" s="61">
        <v>16.649999999999999</v>
      </c>
      <c r="CI7" s="61">
        <v>10.210000000000001</v>
      </c>
      <c r="CJ7" s="64">
        <v>35.340000000000003</v>
      </c>
      <c r="CK7" s="64">
        <v>28.75</v>
      </c>
      <c r="CL7" s="65">
        <v>23.8</v>
      </c>
      <c r="CM7" s="64">
        <v>14.6</v>
      </c>
      <c r="CN7" s="64">
        <f>AI7*(1-(CM7/100))</f>
        <v>0.62550953918475649</v>
      </c>
      <c r="CO7" s="66">
        <v>61.98</v>
      </c>
      <c r="CP7" s="66">
        <v>72.819999999999993</v>
      </c>
      <c r="CQ7" s="66">
        <v>57.1</v>
      </c>
      <c r="CR7" s="66">
        <v>48.62</v>
      </c>
      <c r="CS7" s="66">
        <v>38.61</v>
      </c>
      <c r="CT7" s="66">
        <v>21.81</v>
      </c>
      <c r="CU7" s="66">
        <v>10.43</v>
      </c>
      <c r="CV7" s="64">
        <v>9.92</v>
      </c>
      <c r="CW7" s="64">
        <v>29.82</v>
      </c>
      <c r="CX7" s="64">
        <f>AI7*(1-(CW7/100))</f>
        <v>0.51403114121763716</v>
      </c>
      <c r="CY7" s="67">
        <f>AI7*(1-(((CW7/100*CZ7)+(CM7/100*CL7))/(CZ7+CL7)))</f>
        <v>0.56752279185508558</v>
      </c>
      <c r="CZ7" s="65">
        <v>25.8</v>
      </c>
      <c r="DA7" s="64">
        <v>62.1</v>
      </c>
      <c r="DB7" s="64">
        <v>67.75</v>
      </c>
      <c r="DC7" s="64">
        <v>63.84</v>
      </c>
      <c r="DD7" s="64">
        <v>59.06</v>
      </c>
      <c r="DE7" s="64">
        <v>53.03</v>
      </c>
      <c r="DF7" s="64">
        <v>29.81</v>
      </c>
      <c r="DG7" s="64">
        <v>11.31</v>
      </c>
      <c r="DH7" s="64">
        <v>10.81</v>
      </c>
      <c r="DI7" s="36">
        <v>25.49</v>
      </c>
      <c r="DJ7" s="36">
        <v>20.18</v>
      </c>
      <c r="DK7" s="36">
        <v>3.37</v>
      </c>
      <c r="DL7" s="36">
        <v>2.02</v>
      </c>
      <c r="DM7" s="36">
        <v>1.95</v>
      </c>
      <c r="DN7" s="36">
        <v>20.94</v>
      </c>
      <c r="DO7" s="36">
        <v>7.2</v>
      </c>
      <c r="DP7" s="36">
        <v>39.04</v>
      </c>
      <c r="DQ7" s="44">
        <v>28.48</v>
      </c>
      <c r="DR7" s="44">
        <v>47.59</v>
      </c>
      <c r="DS7" s="44">
        <v>56.34</v>
      </c>
      <c r="DT7" s="44">
        <v>55.59</v>
      </c>
      <c r="DU7" s="44">
        <v>49.3</v>
      </c>
      <c r="DV7" s="44">
        <v>31.04</v>
      </c>
      <c r="DW7" s="44">
        <v>26.07</v>
      </c>
      <c r="DX7" s="44">
        <v>51.38</v>
      </c>
      <c r="DY7" s="44">
        <v>57.41</v>
      </c>
      <c r="DZ7" s="44">
        <v>57.1</v>
      </c>
      <c r="EA7" s="44">
        <v>53.62</v>
      </c>
      <c r="EB7" s="44">
        <v>47.66</v>
      </c>
      <c r="EC7" s="44">
        <v>16.309999999999999</v>
      </c>
      <c r="ED7" s="36">
        <v>14.65</v>
      </c>
      <c r="EE7" s="36">
        <v>3.59</v>
      </c>
      <c r="EF7" s="36">
        <v>3.46</v>
      </c>
      <c r="EG7" s="36">
        <v>2.84</v>
      </c>
      <c r="EH7" s="36">
        <v>1.99</v>
      </c>
      <c r="EI7" s="36">
        <v>1.92</v>
      </c>
      <c r="EJ7" s="36" t="s">
        <v>194</v>
      </c>
      <c r="EK7" s="36">
        <v>2.77</v>
      </c>
      <c r="EL7" s="36">
        <v>3.38</v>
      </c>
      <c r="EM7" s="36">
        <v>3.3</v>
      </c>
      <c r="EN7" s="36">
        <v>2.77</v>
      </c>
      <c r="EO7" s="36">
        <v>1.95</v>
      </c>
      <c r="EP7" s="36">
        <v>1.91</v>
      </c>
      <c r="EQ7" s="36" t="s">
        <v>194</v>
      </c>
      <c r="ER7" s="36">
        <v>2.69</v>
      </c>
      <c r="ES7" s="36">
        <v>25.24</v>
      </c>
      <c r="ET7" s="36"/>
      <c r="EU7" s="36"/>
      <c r="EV7" s="36"/>
      <c r="EX7" s="36">
        <v>16.079999999999998</v>
      </c>
      <c r="EY7" s="36">
        <v>59.2</v>
      </c>
      <c r="EZ7" s="36">
        <v>19.559999999999999</v>
      </c>
      <c r="FA7" s="36">
        <v>42.12</v>
      </c>
      <c r="FB7" s="36">
        <v>0.5</v>
      </c>
      <c r="FC7" s="36">
        <v>0.7</v>
      </c>
      <c r="FD7" s="36">
        <v>124</v>
      </c>
      <c r="FE7" s="36">
        <v>0</v>
      </c>
      <c r="FF7" s="36">
        <v>25.13</v>
      </c>
      <c r="FG7" s="36"/>
      <c r="FH7" s="36">
        <v>0</v>
      </c>
      <c r="FI7" s="36">
        <v>53.87</v>
      </c>
      <c r="FJ7" s="61">
        <v>15.55</v>
      </c>
      <c r="FK7" s="61">
        <v>47.89</v>
      </c>
      <c r="FL7" s="36">
        <v>5.39</v>
      </c>
      <c r="FM7" s="61">
        <v>22.4</v>
      </c>
      <c r="FN7" s="71"/>
      <c r="FO7" s="61">
        <v>27</v>
      </c>
      <c r="FP7" s="61">
        <v>7.5</v>
      </c>
      <c r="FQ7" s="61">
        <v>15083.5</v>
      </c>
      <c r="FR7" s="61"/>
      <c r="FS7" s="45">
        <v>7.76</v>
      </c>
      <c r="FT7" s="68">
        <v>1.79</v>
      </c>
      <c r="FU7" s="50">
        <v>0.61</v>
      </c>
      <c r="FV7" s="43">
        <v>27</v>
      </c>
      <c r="FW7" s="43">
        <v>201.4</v>
      </c>
      <c r="FX7" s="43">
        <v>877.2</v>
      </c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</row>
    <row r="8" spans="1:273" x14ac:dyDescent="0.3">
      <c r="A8" s="55" t="s">
        <v>203</v>
      </c>
      <c r="B8" s="53" t="s">
        <v>204</v>
      </c>
      <c r="C8" s="30" t="s">
        <v>197</v>
      </c>
      <c r="D8" s="30" t="s">
        <v>197</v>
      </c>
      <c r="E8" s="24">
        <v>28.65</v>
      </c>
      <c r="F8" s="74">
        <v>0.47553371315448972</v>
      </c>
      <c r="G8" s="56">
        <v>0.47553371315448972</v>
      </c>
      <c r="H8" s="47">
        <v>16.72</v>
      </c>
      <c r="I8" s="75">
        <v>0.603841648781961</v>
      </c>
      <c r="J8" s="57">
        <v>0.603841648781961</v>
      </c>
      <c r="K8" s="48">
        <v>57.46</v>
      </c>
      <c r="L8" s="76">
        <v>0.41050461251643228</v>
      </c>
      <c r="M8" s="58">
        <v>0.41050461251643228</v>
      </c>
      <c r="N8" s="49">
        <v>57.8</v>
      </c>
      <c r="O8" s="77">
        <v>0.4080138498625937</v>
      </c>
      <c r="P8" s="59">
        <v>0.4080138498625937</v>
      </c>
      <c r="Q8" s="50">
        <v>100</v>
      </c>
      <c r="R8" s="42">
        <f t="shared" si="1"/>
        <v>1</v>
      </c>
      <c r="S8" s="60">
        <f t="shared" si="2"/>
        <v>1.0259268861809696</v>
      </c>
      <c r="T8" s="60">
        <f>((Q8/100)*AJ8)/((FU8/100)*FQ8)</f>
        <v>0.33148804985580266</v>
      </c>
      <c r="U8" s="60">
        <f t="shared" si="0"/>
        <v>0.33148804985580266</v>
      </c>
      <c r="V8" s="50">
        <v>99.99</v>
      </c>
      <c r="W8" s="50">
        <f t="shared" si="3"/>
        <v>0.9998999999999999</v>
      </c>
      <c r="X8" s="50">
        <f>Z8/FW8</f>
        <v>1</v>
      </c>
      <c r="Y8" s="51">
        <f t="shared" si="4"/>
        <v>1.1185090340019916</v>
      </c>
      <c r="Z8" s="52">
        <v>201.4</v>
      </c>
      <c r="AA8" s="51">
        <f>((Z8))/((FT8/100)*FQ8)</f>
        <v>0.78083851743811294</v>
      </c>
      <c r="AB8" s="51">
        <f t="shared" si="5"/>
        <v>0.78083851743811294</v>
      </c>
      <c r="AC8" s="50">
        <v>98.87</v>
      </c>
      <c r="AD8" s="50">
        <f t="shared" si="6"/>
        <v>0.98870000000000002</v>
      </c>
      <c r="AE8" s="50">
        <f>AG8/FX8</f>
        <v>0.99133606931144547</v>
      </c>
      <c r="AF8" s="51">
        <f t="shared" si="7"/>
        <v>1.3547237076648841</v>
      </c>
      <c r="AG8" s="52">
        <v>869.6</v>
      </c>
      <c r="AH8" s="51">
        <f>((AG8)/((FS8/100)*FQ8))</f>
        <v>0.6790624455938894</v>
      </c>
      <c r="AI8" s="51">
        <f t="shared" si="8"/>
        <v>0.67317909563206357</v>
      </c>
      <c r="AJ8" s="43">
        <v>27</v>
      </c>
      <c r="AK8" s="36">
        <v>78.33</v>
      </c>
      <c r="AL8" s="36">
        <v>73.47</v>
      </c>
      <c r="AM8" s="36">
        <v>62.11</v>
      </c>
      <c r="AN8" s="42">
        <v>72.7</v>
      </c>
      <c r="AO8" s="42">
        <v>58.73</v>
      </c>
      <c r="AP8" s="61">
        <v>79.28</v>
      </c>
      <c r="AQ8" s="61">
        <v>79.14</v>
      </c>
      <c r="AR8" s="61">
        <v>78.459999999999994</v>
      </c>
      <c r="AS8" s="61">
        <v>77.14</v>
      </c>
      <c r="AT8" s="61">
        <v>76.680000000000007</v>
      </c>
      <c r="AU8" s="61">
        <v>72.8</v>
      </c>
      <c r="AV8" s="61">
        <v>79.19</v>
      </c>
      <c r="AW8" s="61">
        <v>79.290000000000006</v>
      </c>
      <c r="AX8" s="61"/>
      <c r="AY8" s="61"/>
      <c r="AZ8" s="61">
        <v>78.91</v>
      </c>
      <c r="BA8" s="61">
        <v>78.62</v>
      </c>
      <c r="BB8" s="61">
        <v>72.400000000000006</v>
      </c>
      <c r="BC8" s="61">
        <v>70.290000000000006</v>
      </c>
      <c r="BD8" s="61">
        <v>69.64</v>
      </c>
      <c r="BE8" s="61">
        <v>64.5</v>
      </c>
      <c r="BF8" s="61">
        <v>79.19</v>
      </c>
      <c r="BG8" s="61">
        <v>81.53</v>
      </c>
      <c r="BH8" s="61"/>
      <c r="BI8" s="61">
        <v>78.2</v>
      </c>
      <c r="BJ8" s="61">
        <v>76</v>
      </c>
      <c r="BK8" s="61">
        <v>57.6</v>
      </c>
      <c r="BL8" s="61">
        <v>56.1</v>
      </c>
      <c r="BM8" s="61">
        <v>55.1</v>
      </c>
      <c r="BN8" s="61">
        <v>31.2</v>
      </c>
      <c r="BO8" s="62">
        <v>175</v>
      </c>
      <c r="BP8" s="63">
        <f>BO8+AJ8</f>
        <v>202</v>
      </c>
      <c r="BQ8" s="61"/>
      <c r="BR8" s="61">
        <v>70.17</v>
      </c>
      <c r="BS8" s="61">
        <v>77</v>
      </c>
      <c r="BU8" s="62">
        <v>674.2</v>
      </c>
      <c r="BV8" s="62">
        <f>BU8+AJ8</f>
        <v>701.2</v>
      </c>
      <c r="BW8" s="61">
        <v>55.95</v>
      </c>
      <c r="BX8" s="61">
        <v>68.03</v>
      </c>
      <c r="BY8" s="61"/>
      <c r="BZ8" s="61"/>
      <c r="CA8" s="61"/>
      <c r="CB8" s="61">
        <v>79.19</v>
      </c>
      <c r="CC8" s="61">
        <v>79.290000000000006</v>
      </c>
      <c r="CD8" s="61">
        <v>59.2</v>
      </c>
      <c r="CE8" s="61">
        <v>73.260000000000005</v>
      </c>
      <c r="CF8" s="61">
        <v>55.76</v>
      </c>
      <c r="CG8" s="61">
        <v>38.96</v>
      </c>
      <c r="CH8" s="61">
        <v>15.94</v>
      </c>
      <c r="CI8" s="61">
        <v>8.5500000000000007</v>
      </c>
      <c r="CJ8" s="64">
        <v>32.020000000000003</v>
      </c>
      <c r="CK8" s="64">
        <v>23.81</v>
      </c>
      <c r="CL8" s="65">
        <v>23.8</v>
      </c>
      <c r="CM8" s="64">
        <v>10.3</v>
      </c>
      <c r="CN8" s="64">
        <f>AI8*(1-(CM8/100))</f>
        <v>0.603841648781961</v>
      </c>
      <c r="CO8" s="66">
        <v>61.4</v>
      </c>
      <c r="CP8" s="66">
        <v>70.45</v>
      </c>
      <c r="CQ8" s="66">
        <v>53.49</v>
      </c>
      <c r="CR8" s="66">
        <v>43.95</v>
      </c>
      <c r="CS8" s="66">
        <v>34.21</v>
      </c>
      <c r="CT8" s="66">
        <v>16.72</v>
      </c>
      <c r="CU8" s="66">
        <v>4.97</v>
      </c>
      <c r="CV8" s="64">
        <v>4.53</v>
      </c>
      <c r="CW8" s="64">
        <v>29.36</v>
      </c>
      <c r="CX8" s="64">
        <f>AI8*(1-(CW8/100))</f>
        <v>0.47553371315448972</v>
      </c>
      <c r="CY8" s="67">
        <f>AI8*(1-(((CW8/100*CZ8)+(CM8/100*CL8))/(CZ8+CL8)))</f>
        <v>0.53710082742734888</v>
      </c>
      <c r="CZ8" s="65">
        <v>25.8</v>
      </c>
      <c r="DA8" s="64">
        <v>60.83</v>
      </c>
      <c r="DB8" s="64">
        <v>67.709999999999994</v>
      </c>
      <c r="DC8" s="64">
        <v>60.8</v>
      </c>
      <c r="DD8" s="64">
        <v>57.8</v>
      </c>
      <c r="DE8" s="64">
        <v>52.67</v>
      </c>
      <c r="DF8" s="64">
        <v>28.65</v>
      </c>
      <c r="DG8" s="64">
        <v>4.8</v>
      </c>
      <c r="DH8" s="64">
        <v>4.45</v>
      </c>
      <c r="DI8" s="36">
        <v>18.91</v>
      </c>
      <c r="DJ8" s="36">
        <v>14.25</v>
      </c>
      <c r="DK8" s="36">
        <v>2.86</v>
      </c>
      <c r="DL8" s="36">
        <v>1.77</v>
      </c>
      <c r="DM8" s="36">
        <v>1.71</v>
      </c>
      <c r="DN8" s="36">
        <v>15.11</v>
      </c>
      <c r="DO8" s="36">
        <v>7.2</v>
      </c>
      <c r="DP8" s="36">
        <v>41.34</v>
      </c>
      <c r="DQ8" s="44">
        <v>39.020000000000003</v>
      </c>
      <c r="DR8" s="44">
        <v>45.01</v>
      </c>
      <c r="DS8" s="44">
        <v>57.46</v>
      </c>
      <c r="DT8" s="44">
        <v>57.14</v>
      </c>
      <c r="DU8" s="44">
        <v>51.14</v>
      </c>
      <c r="DV8" s="44">
        <v>23.24</v>
      </c>
      <c r="DW8" s="44">
        <v>21.13</v>
      </c>
      <c r="DX8" s="44">
        <v>39.39</v>
      </c>
      <c r="DY8" s="44">
        <v>57.8</v>
      </c>
      <c r="DZ8" s="44">
        <v>57.56</v>
      </c>
      <c r="EA8" s="44">
        <v>48.66</v>
      </c>
      <c r="EB8" s="44">
        <v>44.93</v>
      </c>
      <c r="EC8" s="44">
        <v>14.89</v>
      </c>
      <c r="ED8" s="36">
        <v>14.11</v>
      </c>
      <c r="EE8" s="36">
        <v>2.95</v>
      </c>
      <c r="EF8" s="36">
        <v>2.83</v>
      </c>
      <c r="EG8" s="36">
        <v>2.2799999999999998</v>
      </c>
      <c r="EH8" s="36">
        <v>1.74</v>
      </c>
      <c r="EI8" s="36">
        <v>1.71</v>
      </c>
      <c r="EJ8" s="36" t="s">
        <v>194</v>
      </c>
      <c r="EK8" s="36">
        <v>2.23</v>
      </c>
      <c r="EL8" s="36">
        <v>2.5499999999999998</v>
      </c>
      <c r="EM8" s="36">
        <v>2.4900000000000002</v>
      </c>
      <c r="EN8" s="36">
        <v>2.14</v>
      </c>
      <c r="EO8" s="36">
        <v>1.64</v>
      </c>
      <c r="EP8" s="36">
        <v>1.61</v>
      </c>
      <c r="EQ8" s="36" t="s">
        <v>194</v>
      </c>
      <c r="ER8" s="36">
        <v>2.0699999999999998</v>
      </c>
      <c r="ES8" s="36">
        <v>32.909999999999997</v>
      </c>
      <c r="ET8" s="36"/>
      <c r="EU8" s="36"/>
      <c r="EV8" s="36"/>
      <c r="EX8" s="36">
        <v>23.46</v>
      </c>
      <c r="EY8" s="36">
        <v>59.2</v>
      </c>
      <c r="EZ8" s="36">
        <v>6.64</v>
      </c>
      <c r="FA8" s="36">
        <v>38.46</v>
      </c>
      <c r="FB8" s="36">
        <v>0.5</v>
      </c>
      <c r="FC8" s="36">
        <v>0.7</v>
      </c>
      <c r="FD8" s="36">
        <v>124</v>
      </c>
      <c r="FE8" s="36">
        <v>0</v>
      </c>
      <c r="FF8" s="36">
        <v>18.72</v>
      </c>
      <c r="FG8" s="36"/>
      <c r="FH8" s="36">
        <v>0</v>
      </c>
      <c r="FI8" s="36">
        <v>50.19</v>
      </c>
      <c r="FJ8" s="61">
        <v>15.8</v>
      </c>
      <c r="FK8" s="61">
        <v>48.92</v>
      </c>
      <c r="FL8" s="36">
        <v>4.1500000000000004</v>
      </c>
      <c r="FM8" s="61">
        <v>22.4</v>
      </c>
      <c r="FN8" s="71"/>
      <c r="FO8" s="61">
        <v>27</v>
      </c>
      <c r="FP8" s="61">
        <v>7.5</v>
      </c>
      <c r="FQ8" s="61">
        <v>15083.5</v>
      </c>
      <c r="FR8" s="61"/>
      <c r="FS8" s="45">
        <v>8.49</v>
      </c>
      <c r="FT8" s="68">
        <v>1.71</v>
      </c>
      <c r="FU8" s="50">
        <v>0.54</v>
      </c>
      <c r="FV8" s="43">
        <v>27</v>
      </c>
      <c r="FW8" s="43">
        <v>201.4</v>
      </c>
      <c r="FX8" s="43">
        <v>877.2</v>
      </c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</row>
    <row r="9" spans="1:273" x14ac:dyDescent="0.3">
      <c r="A9" s="55" t="s">
        <v>205</v>
      </c>
      <c r="B9" s="53" t="s">
        <v>31</v>
      </c>
      <c r="C9" s="31" t="s">
        <v>192</v>
      </c>
      <c r="D9" s="31" t="s">
        <v>193</v>
      </c>
      <c r="E9" s="26">
        <v>25.66</v>
      </c>
      <c r="F9" s="74">
        <v>0.54806060108937171</v>
      </c>
      <c r="G9" s="56">
        <v>0.54806060108937171</v>
      </c>
      <c r="H9" s="47">
        <v>20.12</v>
      </c>
      <c r="I9" s="75">
        <v>0.72779589458721838</v>
      </c>
      <c r="J9" s="57">
        <v>0.72779589458721838</v>
      </c>
      <c r="K9" s="48">
        <v>58.22</v>
      </c>
      <c r="L9" s="76">
        <v>0.3580724732174041</v>
      </c>
      <c r="M9" s="58">
        <v>0.3580724732174041</v>
      </c>
      <c r="N9" s="49">
        <v>58.57</v>
      </c>
      <c r="O9" s="77">
        <v>0.27519539535992693</v>
      </c>
      <c r="P9" s="59">
        <v>0.27519539535992693</v>
      </c>
      <c r="Q9" s="50">
        <v>100</v>
      </c>
      <c r="R9" s="42">
        <f t="shared" si="1"/>
        <v>1</v>
      </c>
      <c r="S9" s="60">
        <f t="shared" si="2"/>
        <v>1.0583268381397766</v>
      </c>
      <c r="T9" s="60">
        <f>((Q9/100)*AJ9)/((FU9/100)*FQ9)</f>
        <v>0.25939088602043575</v>
      </c>
      <c r="U9" s="60">
        <f t="shared" si="0"/>
        <v>0.25939088602043575</v>
      </c>
      <c r="V9" s="50">
        <v>99.24</v>
      </c>
      <c r="W9" s="50">
        <f t="shared" si="3"/>
        <v>0.99239999999999995</v>
      </c>
      <c r="X9" s="50">
        <f>Z9/FW9</f>
        <v>0.9830747531734837</v>
      </c>
      <c r="Y9" s="51">
        <f t="shared" si="4"/>
        <v>1.1619779582366589</v>
      </c>
      <c r="Z9" s="52">
        <v>627.29999999999995</v>
      </c>
      <c r="AA9" s="51">
        <f>((Z9))/((FT9/100)*FQ9)</f>
        <v>0.79880168287000164</v>
      </c>
      <c r="AB9" s="51">
        <f t="shared" si="5"/>
        <v>0.78528176722199028</v>
      </c>
      <c r="AC9" s="50">
        <v>98.83</v>
      </c>
      <c r="AD9" s="50">
        <f t="shared" si="6"/>
        <v>0.98829999999999996</v>
      </c>
      <c r="AE9" s="50">
        <f>AG9/FX9</f>
        <v>0.99191252587991718</v>
      </c>
      <c r="AF9" s="51">
        <f t="shared" si="7"/>
        <v>1.4039145907473309</v>
      </c>
      <c r="AG9" s="52">
        <v>1533.1</v>
      </c>
      <c r="AH9" s="51">
        <f>((AG9)/((FS9/100)*FQ9))</f>
        <v>0.78306287758420068</v>
      </c>
      <c r="AI9" s="51">
        <f t="shared" si="8"/>
        <v>0.77672987682734085</v>
      </c>
      <c r="AJ9" s="43">
        <v>116.4</v>
      </c>
      <c r="AK9" s="36">
        <v>79.22</v>
      </c>
      <c r="AL9" s="36">
        <v>74.739999999999995</v>
      </c>
      <c r="AM9" s="36">
        <v>66.599999999999994</v>
      </c>
      <c r="AN9" s="42">
        <v>74</v>
      </c>
      <c r="AO9" s="42">
        <v>60.83</v>
      </c>
      <c r="AP9" s="61">
        <v>81.849999999999994</v>
      </c>
      <c r="AQ9" s="61">
        <v>81.47</v>
      </c>
      <c r="AR9" s="61">
        <v>79.239999999999995</v>
      </c>
      <c r="AS9" s="61">
        <v>76.98</v>
      </c>
      <c r="AT9" s="61">
        <v>76.31</v>
      </c>
      <c r="AU9" s="61">
        <v>71.900000000000006</v>
      </c>
      <c r="AV9" s="61">
        <v>82.08</v>
      </c>
      <c r="AW9" s="61">
        <v>82.26</v>
      </c>
      <c r="AX9" s="61"/>
      <c r="AY9" s="61"/>
      <c r="AZ9" s="61">
        <v>80.959999999999994</v>
      </c>
      <c r="BA9" s="61">
        <v>80.13</v>
      </c>
      <c r="BB9" s="61">
        <v>74.86</v>
      </c>
      <c r="BC9" s="61">
        <v>68.959999999999994</v>
      </c>
      <c r="BD9" s="61">
        <v>66.86</v>
      </c>
      <c r="BE9" s="61">
        <v>45.8</v>
      </c>
      <c r="BF9" s="61">
        <v>82.08</v>
      </c>
      <c r="BG9" s="61">
        <v>78.959999999999994</v>
      </c>
      <c r="BH9" s="61"/>
      <c r="BI9" s="61">
        <v>80.099999999999994</v>
      </c>
      <c r="BJ9" s="61">
        <v>78.900000000000006</v>
      </c>
      <c r="BK9" s="61">
        <v>65.8</v>
      </c>
      <c r="BL9" s="61">
        <v>56.2</v>
      </c>
      <c r="BM9" s="61">
        <v>54.6</v>
      </c>
      <c r="BN9" s="61">
        <v>43.5</v>
      </c>
      <c r="BO9" s="62">
        <v>504</v>
      </c>
      <c r="BP9" s="63">
        <f>BO9+AJ9</f>
        <v>620.4</v>
      </c>
      <c r="BQ9" s="61"/>
      <c r="BR9" s="61">
        <v>69.28</v>
      </c>
      <c r="BS9" s="61">
        <v>77.959999999999994</v>
      </c>
      <c r="BU9" s="62">
        <v>889.7</v>
      </c>
      <c r="BV9" s="62">
        <v>1545.6</v>
      </c>
      <c r="BW9" s="61">
        <v>55.46</v>
      </c>
      <c r="BX9" s="61">
        <v>70</v>
      </c>
      <c r="BY9" s="61"/>
      <c r="BZ9" s="61"/>
      <c r="CA9" s="61"/>
      <c r="CB9" s="61">
        <v>82.08</v>
      </c>
      <c r="CC9" s="61">
        <v>82.26</v>
      </c>
      <c r="CD9" s="61">
        <v>63.3</v>
      </c>
      <c r="CE9" s="61">
        <v>71.98</v>
      </c>
      <c r="CF9" s="61">
        <v>72.180000000000007</v>
      </c>
      <c r="CG9" s="61">
        <v>57.32</v>
      </c>
      <c r="CH9" s="61">
        <v>19.5</v>
      </c>
      <c r="CI9" s="61">
        <v>15.05</v>
      </c>
      <c r="CJ9" s="64">
        <v>25.72</v>
      </c>
      <c r="CK9" s="64">
        <v>34.659999999999997</v>
      </c>
      <c r="CL9" s="65">
        <v>39.9</v>
      </c>
      <c r="CM9" s="64">
        <v>29.44</v>
      </c>
      <c r="CN9" s="64">
        <f>AI9*(1-(CM9/100))</f>
        <v>0.54806060108937171</v>
      </c>
      <c r="CO9" s="66">
        <v>73.62</v>
      </c>
      <c r="CP9" s="66">
        <v>63.26</v>
      </c>
      <c r="CQ9" s="66">
        <v>69.930000000000007</v>
      </c>
      <c r="CR9" s="66">
        <v>63.71</v>
      </c>
      <c r="CS9" s="66">
        <v>52.35</v>
      </c>
      <c r="CT9" s="66">
        <v>25.66</v>
      </c>
      <c r="CU9" s="66">
        <v>9.27</v>
      </c>
      <c r="CV9" s="64">
        <v>8.64</v>
      </c>
      <c r="CW9" s="64">
        <v>6.3</v>
      </c>
      <c r="CX9" s="64">
        <f>AI9*(1-(CW9/100))</f>
        <v>0.72779589458721838</v>
      </c>
      <c r="CY9" s="67">
        <f>AI9*(1-(((CW9/100*CZ9)+(CM9/100*CL9))/(CZ9+CL9)))</f>
        <v>0.62059950877908565</v>
      </c>
      <c r="CZ9" s="65">
        <v>27</v>
      </c>
      <c r="DA9" s="64">
        <v>54.59</v>
      </c>
      <c r="DB9" s="64">
        <v>54.3</v>
      </c>
      <c r="DC9" s="64">
        <v>49.99</v>
      </c>
      <c r="DD9" s="64">
        <v>41.77</v>
      </c>
      <c r="DE9" s="64">
        <v>33.770000000000003</v>
      </c>
      <c r="DF9" s="64">
        <v>20.12</v>
      </c>
      <c r="DG9" s="64">
        <v>9.7100000000000009</v>
      </c>
      <c r="DH9" s="64">
        <v>9.02</v>
      </c>
      <c r="DI9" s="36">
        <v>30.71</v>
      </c>
      <c r="DJ9" s="36">
        <v>26.07</v>
      </c>
      <c r="DK9" s="36">
        <v>5.0199999999999996</v>
      </c>
      <c r="DL9" s="36">
        <v>2.8</v>
      </c>
      <c r="DM9" s="36">
        <v>2.69</v>
      </c>
      <c r="DN9" s="36">
        <v>27.65</v>
      </c>
      <c r="DO9" s="36">
        <v>3.4</v>
      </c>
      <c r="DP9" s="36">
        <v>36.58</v>
      </c>
      <c r="DQ9" s="44">
        <v>64.569999999999993</v>
      </c>
      <c r="DR9" s="44">
        <v>53.21</v>
      </c>
      <c r="DS9" s="44">
        <v>58.57</v>
      </c>
      <c r="DT9" s="44">
        <v>58.31</v>
      </c>
      <c r="DU9" s="44">
        <v>54.97</v>
      </c>
      <c r="DV9" s="44">
        <v>44.06</v>
      </c>
      <c r="DW9" s="44">
        <v>36.06</v>
      </c>
      <c r="DX9" s="44">
        <v>53.9</v>
      </c>
      <c r="DY9" s="44">
        <v>58.22</v>
      </c>
      <c r="DZ9" s="44">
        <v>57.77</v>
      </c>
      <c r="EA9" s="44">
        <v>53.58</v>
      </c>
      <c r="EB9" s="44">
        <v>51.28</v>
      </c>
      <c r="EC9" s="44">
        <v>34.299999999999997</v>
      </c>
      <c r="ED9" s="36">
        <v>24.88</v>
      </c>
      <c r="EE9" s="36">
        <v>4.5199999999999996</v>
      </c>
      <c r="EF9" s="36">
        <v>4.43</v>
      </c>
      <c r="EG9" s="36">
        <v>3.89</v>
      </c>
      <c r="EH9" s="36">
        <v>3.37</v>
      </c>
      <c r="EI9" s="36">
        <v>3.27</v>
      </c>
      <c r="EJ9" s="36" t="s">
        <v>194</v>
      </c>
      <c r="EK9" s="36">
        <v>3.93</v>
      </c>
      <c r="EL9" s="36">
        <v>4.8600000000000003</v>
      </c>
      <c r="EM9" s="36">
        <v>4.6900000000000004</v>
      </c>
      <c r="EN9" s="36">
        <v>3.97</v>
      </c>
      <c r="EO9" s="36">
        <v>3.48</v>
      </c>
      <c r="EP9" s="36">
        <v>3.41</v>
      </c>
      <c r="EQ9" s="36" t="s">
        <v>194</v>
      </c>
      <c r="ER9" s="36">
        <v>4</v>
      </c>
      <c r="ES9" s="36">
        <v>18.38</v>
      </c>
      <c r="ET9" s="36"/>
      <c r="EU9" s="36"/>
      <c r="EV9" s="36"/>
      <c r="EX9" s="36">
        <v>2.36</v>
      </c>
      <c r="EY9" s="36">
        <v>63.3</v>
      </c>
      <c r="EZ9" s="36">
        <v>71.400000000000006</v>
      </c>
      <c r="FA9" s="36">
        <v>55.13</v>
      </c>
      <c r="FB9" s="36">
        <v>0.4</v>
      </c>
      <c r="FC9" s="36">
        <v>0.8</v>
      </c>
      <c r="FD9" s="36">
        <v>138.80000000000001</v>
      </c>
      <c r="FE9" s="36">
        <v>0</v>
      </c>
      <c r="FF9" s="36">
        <v>27.91</v>
      </c>
      <c r="FG9" s="36"/>
      <c r="FH9" s="36">
        <v>0</v>
      </c>
      <c r="FI9" s="36">
        <v>51.98</v>
      </c>
      <c r="FJ9" s="61">
        <v>17.170000000000002</v>
      </c>
      <c r="FK9" s="61">
        <v>49.9</v>
      </c>
      <c r="FL9" s="36">
        <v>7.62</v>
      </c>
      <c r="FM9" s="61">
        <v>26.2</v>
      </c>
      <c r="FN9" s="71"/>
      <c r="FO9" s="61">
        <v>116.4</v>
      </c>
      <c r="FP9" s="61">
        <v>10.9</v>
      </c>
      <c r="FQ9" s="61">
        <v>18094.5</v>
      </c>
      <c r="FR9" s="61"/>
      <c r="FS9" s="45">
        <v>10.82</v>
      </c>
      <c r="FT9" s="68">
        <v>4.34</v>
      </c>
      <c r="FU9" s="68">
        <v>2.48</v>
      </c>
      <c r="FV9" s="43">
        <v>116.4</v>
      </c>
      <c r="FW9" s="43">
        <v>638.1</v>
      </c>
      <c r="FX9" s="43">
        <v>1545.6</v>
      </c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</row>
    <row r="10" spans="1:273" x14ac:dyDescent="0.3">
      <c r="A10" s="55" t="s">
        <v>206</v>
      </c>
      <c r="B10" s="53" t="s">
        <v>207</v>
      </c>
      <c r="C10" s="31" t="s">
        <v>197</v>
      </c>
      <c r="D10" s="31" t="s">
        <v>197</v>
      </c>
      <c r="E10" s="26">
        <v>27.99</v>
      </c>
      <c r="F10" s="74">
        <v>0.50533089928718777</v>
      </c>
      <c r="G10" s="56">
        <v>0.50533089928718777</v>
      </c>
      <c r="H10" s="47">
        <v>19.43</v>
      </c>
      <c r="I10" s="75">
        <v>0.7015862560757341</v>
      </c>
      <c r="J10" s="57">
        <v>0.7015862560757341</v>
      </c>
      <c r="K10" s="48">
        <v>56.62</v>
      </c>
      <c r="L10" s="76">
        <v>0.58671064188104194</v>
      </c>
      <c r="M10" s="58">
        <v>0.58671064188104194</v>
      </c>
      <c r="N10" s="49">
        <v>57.85</v>
      </c>
      <c r="O10" s="77">
        <v>0.47891483691107239</v>
      </c>
      <c r="P10" s="59">
        <v>0.47891483691107239</v>
      </c>
      <c r="Q10" s="50">
        <v>99.99</v>
      </c>
      <c r="R10" s="42">
        <f t="shared" si="1"/>
        <v>0.9998999999999999</v>
      </c>
      <c r="S10" s="60">
        <f t="shared" si="2"/>
        <v>1.0563782800727459</v>
      </c>
      <c r="T10" s="60">
        <f>((Q10/100)*AJ10)/((FU10/100)*FQ10)</f>
        <v>0.25323821590194784</v>
      </c>
      <c r="U10" s="60">
        <f t="shared" si="0"/>
        <v>0.25321289208035763</v>
      </c>
      <c r="V10" s="50">
        <v>99.71</v>
      </c>
      <c r="W10" s="50">
        <f t="shared" si="3"/>
        <v>0.99709999999999999</v>
      </c>
      <c r="X10" s="50">
        <f>Z10/FW10</f>
        <v>0.98793292587368742</v>
      </c>
      <c r="Y10" s="51">
        <f t="shared" si="4"/>
        <v>1.1457200114514745</v>
      </c>
      <c r="Z10" s="52">
        <v>630.4</v>
      </c>
      <c r="AA10" s="51">
        <f>((Z10))/((FT10/100)*FQ10)</f>
        <v>0.80274921230870244</v>
      </c>
      <c r="AB10" s="51">
        <f t="shared" si="5"/>
        <v>0.79306237805893431</v>
      </c>
      <c r="AC10" s="50">
        <v>98.97</v>
      </c>
      <c r="AD10" s="50">
        <f t="shared" si="6"/>
        <v>0.98970000000000002</v>
      </c>
      <c r="AE10" s="50">
        <f>AG10/FX10</f>
        <v>0.99327122153209113</v>
      </c>
      <c r="AF10" s="51">
        <f t="shared" si="7"/>
        <v>1.4121863799283154</v>
      </c>
      <c r="AG10" s="52">
        <v>1535.2</v>
      </c>
      <c r="AH10" s="51">
        <f>((AG10)/((FS10/100)*FQ10))</f>
        <v>0.76642692610757279</v>
      </c>
      <c r="AI10" s="51">
        <f t="shared" si="8"/>
        <v>0.76126980910995456</v>
      </c>
      <c r="AJ10" s="43">
        <v>116.4</v>
      </c>
      <c r="AK10" s="36">
        <v>79.239999999999995</v>
      </c>
      <c r="AL10" s="36">
        <v>74.739999999999995</v>
      </c>
      <c r="AM10" s="36">
        <v>66.31</v>
      </c>
      <c r="AN10" s="42">
        <v>73.92</v>
      </c>
      <c r="AO10" s="42">
        <v>60.29</v>
      </c>
      <c r="AP10" s="61">
        <v>81.7</v>
      </c>
      <c r="AQ10" s="61">
        <v>81.319999999999993</v>
      </c>
      <c r="AR10" s="61">
        <v>79.28</v>
      </c>
      <c r="AS10" s="61">
        <v>76.98</v>
      </c>
      <c r="AT10" s="61">
        <v>76.239999999999995</v>
      </c>
      <c r="AU10" s="61">
        <v>72.599999999999994</v>
      </c>
      <c r="AV10" s="61">
        <v>81.97</v>
      </c>
      <c r="AW10" s="61">
        <v>82.15</v>
      </c>
      <c r="AX10" s="61"/>
      <c r="AY10" s="61"/>
      <c r="AZ10" s="61">
        <v>80.849999999999994</v>
      </c>
      <c r="BA10" s="61">
        <v>80.040000000000006</v>
      </c>
      <c r="BB10" s="61">
        <v>74.52</v>
      </c>
      <c r="BC10" s="61">
        <v>69.86</v>
      </c>
      <c r="BD10" s="61">
        <v>67.709999999999994</v>
      </c>
      <c r="BE10" s="61">
        <v>42.7</v>
      </c>
      <c r="BF10" s="61">
        <v>81.97</v>
      </c>
      <c r="BG10" s="61">
        <v>80.92</v>
      </c>
      <c r="BH10" s="61"/>
      <c r="BI10" s="61">
        <v>80</v>
      </c>
      <c r="BJ10" s="61">
        <v>78.8</v>
      </c>
      <c r="BK10" s="61">
        <v>65.2</v>
      </c>
      <c r="BL10" s="61">
        <v>55.8</v>
      </c>
      <c r="BM10" s="61">
        <v>54.7</v>
      </c>
      <c r="BN10" s="61">
        <v>42.9</v>
      </c>
      <c r="BO10" s="62">
        <v>504</v>
      </c>
      <c r="BP10" s="63">
        <f>BO10+AJ10</f>
        <v>620.4</v>
      </c>
      <c r="BQ10" s="61"/>
      <c r="BR10" s="61">
        <v>70.25</v>
      </c>
      <c r="BS10" s="61">
        <v>77.540000000000006</v>
      </c>
      <c r="BU10" s="62">
        <v>889.7</v>
      </c>
      <c r="BV10" s="62">
        <v>1545.6</v>
      </c>
      <c r="BW10" s="61">
        <v>55.25</v>
      </c>
      <c r="BX10" s="61">
        <v>69.88</v>
      </c>
      <c r="BY10" s="61"/>
      <c r="BZ10" s="61"/>
      <c r="CA10" s="61"/>
      <c r="CB10" s="61">
        <v>81.97</v>
      </c>
      <c r="CC10" s="61">
        <v>82.15</v>
      </c>
      <c r="CD10" s="61">
        <v>63.3</v>
      </c>
      <c r="CE10" s="61">
        <v>72.680000000000007</v>
      </c>
      <c r="CF10" s="61">
        <v>72.790000000000006</v>
      </c>
      <c r="CG10" s="61">
        <v>58.46</v>
      </c>
      <c r="CH10" s="61">
        <v>16.399999999999999</v>
      </c>
      <c r="CI10" s="61">
        <v>12</v>
      </c>
      <c r="CJ10" s="64">
        <v>25.39</v>
      </c>
      <c r="CK10" s="64">
        <v>37.5</v>
      </c>
      <c r="CL10" s="65">
        <v>39.9</v>
      </c>
      <c r="CM10" s="64">
        <v>33.619999999999997</v>
      </c>
      <c r="CN10" s="64">
        <f>AI10*(1-(CM10/100))</f>
        <v>0.50533089928718777</v>
      </c>
      <c r="CO10" s="66">
        <v>76.459999999999994</v>
      </c>
      <c r="CP10" s="66">
        <v>65.08</v>
      </c>
      <c r="CQ10" s="66">
        <v>73.27</v>
      </c>
      <c r="CR10" s="66">
        <v>67.400000000000006</v>
      </c>
      <c r="CS10" s="66">
        <v>58.14</v>
      </c>
      <c r="CT10" s="66">
        <v>27.99</v>
      </c>
      <c r="CU10" s="66">
        <v>11.44</v>
      </c>
      <c r="CV10" s="64">
        <v>10.82</v>
      </c>
      <c r="CW10" s="64">
        <v>7.84</v>
      </c>
      <c r="CX10" s="64">
        <f>AI10*(1-(CW10/100))</f>
        <v>0.7015862560757341</v>
      </c>
      <c r="CY10" s="67">
        <f>AI10*(1-(((CW10/100*CZ10)+(CM10/100*CL10))/(CZ10+CL10)))</f>
        <v>0.58453709709422452</v>
      </c>
      <c r="CZ10" s="65">
        <v>27</v>
      </c>
      <c r="DA10" s="64">
        <v>60.45</v>
      </c>
      <c r="DB10" s="64">
        <v>56.43</v>
      </c>
      <c r="DC10" s="64">
        <v>50.59</v>
      </c>
      <c r="DD10" s="64">
        <v>40.14</v>
      </c>
      <c r="DE10" s="64">
        <v>30.76</v>
      </c>
      <c r="DF10" s="64">
        <v>19.43</v>
      </c>
      <c r="DG10" s="64">
        <v>10.83</v>
      </c>
      <c r="DH10" s="64">
        <v>10.33</v>
      </c>
      <c r="DI10" s="36">
        <v>26.23</v>
      </c>
      <c r="DJ10" s="36">
        <v>24.53</v>
      </c>
      <c r="DK10" s="36">
        <v>4.2</v>
      </c>
      <c r="DL10" s="36">
        <v>2.52</v>
      </c>
      <c r="DM10" s="36">
        <v>2.44</v>
      </c>
      <c r="DN10" s="36">
        <v>25.05</v>
      </c>
      <c r="DO10" s="36">
        <v>3.4</v>
      </c>
      <c r="DP10" s="36">
        <v>38.880000000000003</v>
      </c>
      <c r="DQ10" s="44">
        <v>37.090000000000003</v>
      </c>
      <c r="DR10" s="44">
        <v>49.51</v>
      </c>
      <c r="DS10" s="44">
        <v>57.85</v>
      </c>
      <c r="DT10" s="44">
        <v>57.56</v>
      </c>
      <c r="DU10" s="44">
        <v>51.73</v>
      </c>
      <c r="DV10" s="44">
        <v>34.19</v>
      </c>
      <c r="DW10" s="44">
        <v>29.71</v>
      </c>
      <c r="DX10" s="44">
        <v>22.93</v>
      </c>
      <c r="DY10" s="44">
        <v>56.62</v>
      </c>
      <c r="DZ10" s="44">
        <v>56.23</v>
      </c>
      <c r="EA10" s="44">
        <v>47.9</v>
      </c>
      <c r="EB10" s="44">
        <v>47.89</v>
      </c>
      <c r="EC10" s="44">
        <v>37.28</v>
      </c>
      <c r="ED10" s="36">
        <v>34.33</v>
      </c>
      <c r="EE10" s="36">
        <v>4.0199999999999996</v>
      </c>
      <c r="EF10" s="36">
        <v>3.95</v>
      </c>
      <c r="EG10" s="36">
        <v>3.4</v>
      </c>
      <c r="EH10" s="36">
        <v>2.98</v>
      </c>
      <c r="EI10" s="36">
        <v>2.9</v>
      </c>
      <c r="EJ10" s="36" t="s">
        <v>194</v>
      </c>
      <c r="EK10" s="36">
        <v>3.46</v>
      </c>
      <c r="EL10" s="36">
        <v>4.37</v>
      </c>
      <c r="EM10" s="36">
        <v>4.21</v>
      </c>
      <c r="EN10" s="36">
        <v>3.41</v>
      </c>
      <c r="EO10" s="36">
        <v>2.96</v>
      </c>
      <c r="EP10" s="36">
        <v>2.9</v>
      </c>
      <c r="EQ10" s="36" t="s">
        <v>194</v>
      </c>
      <c r="ER10" s="36">
        <v>3.46</v>
      </c>
      <c r="ES10" s="36">
        <v>15.9</v>
      </c>
      <c r="ET10" s="36"/>
      <c r="EU10" s="36"/>
      <c r="EV10" s="36"/>
      <c r="EX10" s="36">
        <v>5.28</v>
      </c>
      <c r="EY10" s="36">
        <v>63.3</v>
      </c>
      <c r="EZ10" s="36">
        <v>69.66</v>
      </c>
      <c r="FA10" s="36">
        <v>55.21</v>
      </c>
      <c r="FB10" s="36">
        <v>0.4</v>
      </c>
      <c r="FC10" s="36">
        <v>0.8</v>
      </c>
      <c r="FD10" s="36">
        <v>138.80000000000001</v>
      </c>
      <c r="FE10" s="36">
        <v>0</v>
      </c>
      <c r="FF10" s="36">
        <v>24.18</v>
      </c>
      <c r="FG10" s="36"/>
      <c r="FH10" s="36">
        <v>0</v>
      </c>
      <c r="FI10" s="36">
        <v>53.05</v>
      </c>
      <c r="FJ10" s="61">
        <v>17.71</v>
      </c>
      <c r="FK10" s="61">
        <v>48.97</v>
      </c>
      <c r="FL10" s="36">
        <v>7.39</v>
      </c>
      <c r="FM10" s="61">
        <v>26.2</v>
      </c>
      <c r="FN10" s="71"/>
      <c r="FO10" s="61">
        <v>116.4</v>
      </c>
      <c r="FP10" s="61">
        <v>10.9</v>
      </c>
      <c r="FQ10" s="61">
        <v>18094.5</v>
      </c>
      <c r="FR10" s="61"/>
      <c r="FS10" s="45">
        <v>11.07</v>
      </c>
      <c r="FT10" s="68">
        <v>4.34</v>
      </c>
      <c r="FU10" s="68">
        <v>2.54</v>
      </c>
      <c r="FV10" s="43">
        <v>116.4</v>
      </c>
      <c r="FW10" s="43">
        <v>638.1</v>
      </c>
      <c r="FX10" s="43">
        <v>1545.6</v>
      </c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</row>
    <row r="11" spans="1:273" x14ac:dyDescent="0.3">
      <c r="A11" s="55" t="s">
        <v>208</v>
      </c>
      <c r="B11" s="53" t="s">
        <v>209</v>
      </c>
      <c r="C11" s="31" t="s">
        <v>192</v>
      </c>
      <c r="D11" s="31" t="s">
        <v>192</v>
      </c>
      <c r="E11" s="24">
        <v>25.66</v>
      </c>
      <c r="F11" s="74">
        <v>0.49093123739863487</v>
      </c>
      <c r="G11" s="56">
        <v>0.49093123739863487</v>
      </c>
      <c r="H11" s="47">
        <v>20.12</v>
      </c>
      <c r="I11" s="75">
        <v>0.6689502254236761</v>
      </c>
      <c r="J11" s="57">
        <v>0.6689502254236761</v>
      </c>
      <c r="K11" s="48">
        <v>58.22</v>
      </c>
      <c r="L11" s="76">
        <v>0.58004818754074805</v>
      </c>
      <c r="M11" s="58">
        <v>0.58004818754074805</v>
      </c>
      <c r="N11" s="49">
        <v>58.57</v>
      </c>
      <c r="O11" s="77">
        <v>0.60877479285183123</v>
      </c>
      <c r="P11" s="59">
        <v>0.60877479285183123</v>
      </c>
      <c r="Q11" s="50">
        <v>100</v>
      </c>
      <c r="R11" s="42">
        <f t="shared" si="1"/>
        <v>1</v>
      </c>
      <c r="S11" s="60">
        <f t="shared" si="2"/>
        <v>1.0316824001034528</v>
      </c>
      <c r="T11" s="60">
        <f>((Q11/100)*AJ11)/((FU11/100)*FQ11)</f>
        <v>0.35210756341566118</v>
      </c>
      <c r="U11" s="60">
        <f t="shared" si="0"/>
        <v>0.35210756341566118</v>
      </c>
      <c r="V11" s="50">
        <v>99.72</v>
      </c>
      <c r="W11" s="50">
        <f t="shared" si="3"/>
        <v>0.99719999999999998</v>
      </c>
      <c r="X11" s="50">
        <f>Z11/FW11</f>
        <v>0.99323453608247436</v>
      </c>
      <c r="Y11" s="51">
        <f t="shared" si="4"/>
        <v>1.1308131241084165</v>
      </c>
      <c r="Z11" s="52">
        <v>616.6</v>
      </c>
      <c r="AA11" s="51">
        <f>((Z11))/((FT11/100)*FQ11)</f>
        <v>0.8031970734551992</v>
      </c>
      <c r="AB11" s="51">
        <f t="shared" si="5"/>
        <v>0.79776307263607582</v>
      </c>
      <c r="AC11" s="50">
        <v>98.43</v>
      </c>
      <c r="AD11" s="50">
        <f t="shared" si="6"/>
        <v>0.98430000000000006</v>
      </c>
      <c r="AE11" s="50">
        <f>AG11/FX11</f>
        <v>0.98954189657384839</v>
      </c>
      <c r="AF11" s="51">
        <f t="shared" si="7"/>
        <v>1.4039145907473309</v>
      </c>
      <c r="AG11" s="52">
        <v>1542.3</v>
      </c>
      <c r="AH11" s="51">
        <f>((AG11)/((FS11/100)*FQ11))</f>
        <v>0.72394529202271729</v>
      </c>
      <c r="AI11" s="51">
        <f t="shared" si="8"/>
        <v>0.7163741972838682</v>
      </c>
      <c r="AJ11" s="43">
        <v>116.4</v>
      </c>
      <c r="AK11" s="69">
        <v>78.8</v>
      </c>
      <c r="AL11" s="36">
        <v>74.77</v>
      </c>
      <c r="AM11" s="36">
        <v>66.61</v>
      </c>
      <c r="AN11" s="42">
        <v>73.040000000000006</v>
      </c>
      <c r="AO11" s="42">
        <v>59.78</v>
      </c>
      <c r="AP11" s="61">
        <v>79.91</v>
      </c>
      <c r="AQ11" s="61">
        <v>79.78</v>
      </c>
      <c r="AR11" s="61">
        <v>78.92</v>
      </c>
      <c r="AS11" s="61">
        <v>77.33</v>
      </c>
      <c r="AT11" s="61">
        <v>76.88</v>
      </c>
      <c r="AU11" s="61">
        <v>74.599999999999994</v>
      </c>
      <c r="AV11" s="61">
        <v>80</v>
      </c>
      <c r="AW11" s="61">
        <v>80.08</v>
      </c>
      <c r="AX11" s="61"/>
      <c r="AY11" s="61"/>
      <c r="AZ11" s="61">
        <v>79.599999999999994</v>
      </c>
      <c r="BA11" s="61">
        <v>79.27</v>
      </c>
      <c r="BB11" s="61">
        <v>73.34</v>
      </c>
      <c r="BC11" s="61">
        <v>70.099999999999994</v>
      </c>
      <c r="BD11" s="61">
        <v>68.75</v>
      </c>
      <c r="BE11" s="61">
        <v>53.1</v>
      </c>
      <c r="BF11" s="61">
        <v>80</v>
      </c>
      <c r="BG11" s="61">
        <v>81.72</v>
      </c>
      <c r="BH11" s="61"/>
      <c r="BI11" s="61">
        <v>80.099999999999994</v>
      </c>
      <c r="BJ11" s="61">
        <v>78.900000000000006</v>
      </c>
      <c r="BK11" s="61">
        <v>65.8</v>
      </c>
      <c r="BL11" s="61">
        <v>56.2</v>
      </c>
      <c r="BM11" s="61">
        <v>54.6</v>
      </c>
      <c r="BN11" s="61">
        <v>43.51</v>
      </c>
      <c r="BO11" s="62">
        <v>504</v>
      </c>
      <c r="BP11" s="63">
        <v>620.79999999999995</v>
      </c>
      <c r="BQ11" s="61"/>
      <c r="BR11" s="61">
        <v>69.959999999999994</v>
      </c>
      <c r="BS11" s="61">
        <v>77.099999999999994</v>
      </c>
      <c r="BU11" s="62">
        <v>889.7</v>
      </c>
      <c r="BV11" s="62">
        <v>1558.6</v>
      </c>
      <c r="BW11" s="61">
        <v>55.73</v>
      </c>
      <c r="BX11" s="61">
        <v>68.64</v>
      </c>
      <c r="BY11" s="61"/>
      <c r="BZ11" s="61"/>
      <c r="CA11" s="61"/>
      <c r="CB11" s="61">
        <v>82.08</v>
      </c>
      <c r="CC11" s="61">
        <v>82.25</v>
      </c>
      <c r="CD11" s="61">
        <v>63.3</v>
      </c>
      <c r="CE11" s="61">
        <v>72.040000000000006</v>
      </c>
      <c r="CF11" s="61">
        <v>73.06</v>
      </c>
      <c r="CG11" s="61">
        <v>56.97</v>
      </c>
      <c r="CH11" s="61">
        <v>13.77</v>
      </c>
      <c r="CI11" s="61">
        <v>8.51</v>
      </c>
      <c r="CJ11" s="64">
        <v>25.72</v>
      </c>
      <c r="CK11" s="64">
        <v>34.65</v>
      </c>
      <c r="CL11" s="65">
        <v>31.8</v>
      </c>
      <c r="CM11" s="64">
        <v>31.47</v>
      </c>
      <c r="CN11" s="64">
        <f>AI11*(1-(CM11/100))</f>
        <v>0.49093123739863487</v>
      </c>
      <c r="CO11" s="66">
        <v>73.62</v>
      </c>
      <c r="CP11" s="66">
        <v>63.23</v>
      </c>
      <c r="CQ11" s="66">
        <v>69.930000000000007</v>
      </c>
      <c r="CR11" s="66">
        <v>63.71</v>
      </c>
      <c r="CS11" s="66">
        <v>52.35</v>
      </c>
      <c r="CT11" s="66">
        <v>25.66</v>
      </c>
      <c r="CU11" s="66">
        <v>9.26</v>
      </c>
      <c r="CV11" s="64">
        <v>8.64</v>
      </c>
      <c r="CW11" s="64">
        <v>6.62</v>
      </c>
      <c r="CX11" s="64">
        <f>AI11*(1-(CW11/100))</f>
        <v>0.6689502254236761</v>
      </c>
      <c r="CY11" s="67">
        <f>AI11*(1-(((CW11/100*CZ11)+(CM11/100*CL11))/(CZ11+CL11)))</f>
        <v>0.5756882185176414</v>
      </c>
      <c r="CZ11" s="65">
        <v>28.9</v>
      </c>
      <c r="DA11" s="64">
        <v>60.82</v>
      </c>
      <c r="DB11" s="64">
        <v>54.3</v>
      </c>
      <c r="DC11" s="64">
        <v>49.99</v>
      </c>
      <c r="DD11" s="64">
        <v>41.77</v>
      </c>
      <c r="DE11" s="64">
        <v>33.770000000000003</v>
      </c>
      <c r="DF11" s="64">
        <v>20.12</v>
      </c>
      <c r="DG11" s="64">
        <v>9.7100000000000009</v>
      </c>
      <c r="DH11" s="64">
        <v>9.02</v>
      </c>
      <c r="DI11" s="36">
        <v>30.71</v>
      </c>
      <c r="DJ11" s="36">
        <v>26.06</v>
      </c>
      <c r="DK11" s="36">
        <v>5.0199999999999996</v>
      </c>
      <c r="DL11" s="36">
        <v>2.8</v>
      </c>
      <c r="DM11" s="36">
        <v>2.69</v>
      </c>
      <c r="DN11" s="36">
        <v>27.65</v>
      </c>
      <c r="DO11" s="36">
        <v>3.3</v>
      </c>
      <c r="DP11" s="36">
        <v>37.61</v>
      </c>
      <c r="DQ11" s="44">
        <v>15.02</v>
      </c>
      <c r="DR11" s="44">
        <v>46.65</v>
      </c>
      <c r="DS11" s="44">
        <v>58.57</v>
      </c>
      <c r="DT11" s="44">
        <v>58.31</v>
      </c>
      <c r="DU11" s="44">
        <v>54.97</v>
      </c>
      <c r="DV11" s="44">
        <v>44.06</v>
      </c>
      <c r="DW11" s="44">
        <v>36.06</v>
      </c>
      <c r="DX11" s="44">
        <v>19.03</v>
      </c>
      <c r="DY11" s="44">
        <v>58.22</v>
      </c>
      <c r="DZ11" s="44">
        <v>57.77</v>
      </c>
      <c r="EA11" s="44">
        <v>53.58</v>
      </c>
      <c r="EB11" s="44">
        <v>39.26</v>
      </c>
      <c r="EC11" s="44">
        <v>34.299999999999997</v>
      </c>
      <c r="ED11" s="36">
        <v>24.87</v>
      </c>
      <c r="EE11" s="36">
        <v>4.5199999999999996</v>
      </c>
      <c r="EF11" s="36">
        <v>4.43</v>
      </c>
      <c r="EG11" s="36">
        <v>3.89</v>
      </c>
      <c r="EH11" s="36">
        <v>3.38</v>
      </c>
      <c r="EI11" s="36">
        <v>3.27</v>
      </c>
      <c r="EJ11" s="36" t="s">
        <v>194</v>
      </c>
      <c r="EK11" s="36">
        <v>3.13</v>
      </c>
      <c r="EL11" s="36">
        <v>4.8499999999999996</v>
      </c>
      <c r="EM11" s="36">
        <v>4.6900000000000004</v>
      </c>
      <c r="EN11" s="36">
        <v>3.97</v>
      </c>
      <c r="EO11" s="36">
        <v>3.48</v>
      </c>
      <c r="EP11" s="36">
        <v>3.41</v>
      </c>
      <c r="EQ11" s="36" t="s">
        <v>194</v>
      </c>
      <c r="ER11" s="36">
        <v>3.13</v>
      </c>
      <c r="ES11" s="36">
        <v>22.7</v>
      </c>
      <c r="ET11" s="36"/>
      <c r="EU11" s="36"/>
      <c r="EV11" s="36"/>
      <c r="EX11" s="36">
        <v>1.2</v>
      </c>
      <c r="EY11" s="36">
        <v>63.3</v>
      </c>
      <c r="EZ11" s="36">
        <v>51.57</v>
      </c>
      <c r="FA11" s="36">
        <v>52.23</v>
      </c>
      <c r="FB11" s="36">
        <v>0.4</v>
      </c>
      <c r="FC11" s="36">
        <v>0.8</v>
      </c>
      <c r="FD11" s="36">
        <v>138.80000000000001</v>
      </c>
      <c r="FE11" s="36">
        <v>0</v>
      </c>
      <c r="FF11" s="36">
        <v>23.87</v>
      </c>
      <c r="FG11" s="36"/>
      <c r="FH11" s="71">
        <v>0.21</v>
      </c>
      <c r="FI11" s="36">
        <v>60.02</v>
      </c>
      <c r="FJ11" s="61">
        <v>16.510000000000002</v>
      </c>
      <c r="FK11" s="61">
        <v>51.67</v>
      </c>
      <c r="FL11" s="36">
        <v>7.47</v>
      </c>
      <c r="FM11" s="61">
        <v>26.2</v>
      </c>
      <c r="FN11" s="71"/>
      <c r="FO11" s="61">
        <v>116.4</v>
      </c>
      <c r="FP11" s="61">
        <v>10.9</v>
      </c>
      <c r="FQ11" s="72">
        <v>18365.599999999999</v>
      </c>
      <c r="FR11" s="61"/>
      <c r="FS11" s="45">
        <v>11.6</v>
      </c>
      <c r="FT11" s="68">
        <v>4.18</v>
      </c>
      <c r="FU11" s="68">
        <v>1.8</v>
      </c>
      <c r="FV11" s="43">
        <v>108.2</v>
      </c>
      <c r="FW11" s="43">
        <v>620.79999999999995</v>
      </c>
      <c r="FX11" s="43">
        <v>1558.6</v>
      </c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  <c r="IX11" s="36"/>
      <c r="IY11" s="36"/>
      <c r="IZ11" s="36"/>
      <c r="JA11" s="36"/>
      <c r="JB11" s="36"/>
      <c r="JC11" s="36"/>
      <c r="JD11" s="36"/>
      <c r="JE11" s="36"/>
      <c r="JF11" s="36"/>
      <c r="JG11" s="36"/>
      <c r="JH11" s="36"/>
      <c r="JI11" s="36"/>
      <c r="JJ11" s="36"/>
      <c r="JK11" s="36"/>
      <c r="JL11" s="36"/>
      <c r="JM11" s="36"/>
    </row>
    <row r="12" spans="1:273" x14ac:dyDescent="0.3">
      <c r="A12" s="55" t="s">
        <v>210</v>
      </c>
      <c r="B12" s="53" t="s">
        <v>32</v>
      </c>
      <c r="C12" s="31" t="s">
        <v>192</v>
      </c>
      <c r="D12" s="31" t="s">
        <v>192</v>
      </c>
      <c r="E12" s="26">
        <v>15.98</v>
      </c>
      <c r="F12" s="74">
        <v>0.61864609765414358</v>
      </c>
      <c r="G12" s="56">
        <v>0.61864609765414358</v>
      </c>
      <c r="H12" s="47">
        <v>13.8</v>
      </c>
      <c r="I12" s="75">
        <v>0.68170567195540377</v>
      </c>
      <c r="J12" s="57">
        <v>0.68170567195540377</v>
      </c>
      <c r="K12" s="48">
        <v>57.93</v>
      </c>
      <c r="L12" s="76">
        <v>0.50181311923982264</v>
      </c>
      <c r="M12" s="58">
        <v>0.50181311923982264</v>
      </c>
      <c r="N12" s="49">
        <v>58.12</v>
      </c>
      <c r="O12" s="77">
        <v>0.4979978710229655</v>
      </c>
      <c r="P12" s="59">
        <v>0.4979978710229655</v>
      </c>
      <c r="Q12" s="50">
        <v>100</v>
      </c>
      <c r="R12" s="42">
        <f t="shared" si="1"/>
        <v>1</v>
      </c>
      <c r="S12" s="60">
        <f t="shared" si="2"/>
        <v>1.0571428571428572</v>
      </c>
      <c r="T12" s="60">
        <f>((Q12/100)*AJ12)/((FU12/100)*FQ12)</f>
        <v>0.160732049545981</v>
      </c>
      <c r="U12" s="60">
        <f t="shared" si="0"/>
        <v>0.160732049545981</v>
      </c>
      <c r="V12" s="50">
        <v>99.77</v>
      </c>
      <c r="W12" s="50">
        <f t="shared" si="3"/>
        <v>0.99769999999999992</v>
      </c>
      <c r="X12" s="50">
        <f>Z12/FW12</f>
        <v>0.99781849912739962</v>
      </c>
      <c r="Y12" s="51">
        <f t="shared" si="4"/>
        <v>1.133715103793844</v>
      </c>
      <c r="Z12" s="52">
        <v>228.7</v>
      </c>
      <c r="AA12" s="51">
        <f>((Z12))/((FT12/100)*FQ12)</f>
        <v>0.75509100381870686</v>
      </c>
      <c r="AB12" s="51">
        <f t="shared" si="5"/>
        <v>0.7534437721349837</v>
      </c>
      <c r="AC12" s="50">
        <v>99.18</v>
      </c>
      <c r="AD12" s="50">
        <f t="shared" si="6"/>
        <v>0.99180000000000001</v>
      </c>
      <c r="AE12" s="50">
        <f>AG12/FX12</f>
        <v>0.99444200672809702</v>
      </c>
      <c r="AF12" s="51">
        <f t="shared" si="7"/>
        <v>1.3730017761989344</v>
      </c>
      <c r="AG12" s="52">
        <v>679.9</v>
      </c>
      <c r="AH12" s="51">
        <f>((AG12)/((FS12/100)*FQ12))</f>
        <v>0.72388148253355111</v>
      </c>
      <c r="AI12" s="51">
        <f t="shared" si="8"/>
        <v>0.71985815412397447</v>
      </c>
      <c r="AJ12" s="43">
        <v>24.6</v>
      </c>
      <c r="AK12" s="36">
        <v>79.099999999999994</v>
      </c>
      <c r="AL12" s="36">
        <v>74.290000000000006</v>
      </c>
      <c r="AM12" s="36">
        <v>65.42</v>
      </c>
      <c r="AN12" s="42">
        <v>73.69</v>
      </c>
      <c r="AO12" s="42">
        <v>60.75</v>
      </c>
      <c r="AP12" s="61">
        <v>81.72</v>
      </c>
      <c r="AQ12" s="61">
        <v>81.400000000000006</v>
      </c>
      <c r="AR12" s="61">
        <v>79</v>
      </c>
      <c r="AS12" s="61">
        <v>77</v>
      </c>
      <c r="AT12" s="61">
        <v>76.47</v>
      </c>
      <c r="AU12" s="61">
        <v>74.7</v>
      </c>
      <c r="AV12" s="61">
        <v>81.489999999999995</v>
      </c>
      <c r="AW12" s="61">
        <v>81.72</v>
      </c>
      <c r="AX12" s="61"/>
      <c r="AY12" s="61"/>
      <c r="AZ12" s="61">
        <v>80.400000000000006</v>
      </c>
      <c r="BA12" s="61">
        <v>79.19</v>
      </c>
      <c r="BB12" s="61">
        <v>74.19</v>
      </c>
      <c r="BC12" s="61">
        <v>69.849999999999994</v>
      </c>
      <c r="BD12" s="61">
        <v>68.58</v>
      </c>
      <c r="BE12" s="61">
        <v>62.8</v>
      </c>
      <c r="BF12" s="61">
        <v>81.489999999999995</v>
      </c>
      <c r="BG12" s="61">
        <v>80.08</v>
      </c>
      <c r="BH12" s="61"/>
      <c r="BI12" s="61">
        <v>78.900000000000006</v>
      </c>
      <c r="BJ12" s="61">
        <v>77.3</v>
      </c>
      <c r="BK12" s="61">
        <v>63.3</v>
      </c>
      <c r="BL12" s="61">
        <v>56.3</v>
      </c>
      <c r="BM12" s="61">
        <v>54.9</v>
      </c>
      <c r="BN12" s="61">
        <v>47.5</v>
      </c>
      <c r="BO12" s="62">
        <v>204.4</v>
      </c>
      <c r="BP12" s="63">
        <f>BO12+AJ12</f>
        <v>229</v>
      </c>
      <c r="BQ12" s="61"/>
      <c r="BR12" s="61">
        <v>69.7</v>
      </c>
      <c r="BS12" s="61">
        <v>77.489999999999995</v>
      </c>
      <c r="BU12" s="62">
        <v>438.2</v>
      </c>
      <c r="BV12" s="62">
        <f>BU12+AJ12</f>
        <v>462.8</v>
      </c>
      <c r="BW12" s="61">
        <v>55.71</v>
      </c>
      <c r="BX12" s="61">
        <v>69.430000000000007</v>
      </c>
      <c r="BY12" s="61"/>
      <c r="BZ12" s="61"/>
      <c r="CA12" s="61"/>
      <c r="CB12" s="61">
        <v>81.489999999999995</v>
      </c>
      <c r="CC12" s="61">
        <v>81.72</v>
      </c>
      <c r="CD12" s="61">
        <v>52.9</v>
      </c>
      <c r="CE12" s="61">
        <v>73.59</v>
      </c>
      <c r="CF12" s="61">
        <v>71.099999999999994</v>
      </c>
      <c r="CG12" s="61">
        <v>45.48</v>
      </c>
      <c r="CH12" s="61">
        <v>10.69</v>
      </c>
      <c r="CI12" s="61">
        <v>8.39</v>
      </c>
      <c r="CJ12" s="64">
        <v>20.3</v>
      </c>
      <c r="CK12" s="64">
        <v>24.62</v>
      </c>
      <c r="CL12" s="65">
        <v>22.6</v>
      </c>
      <c r="CM12" s="64">
        <v>14.06</v>
      </c>
      <c r="CN12" s="64">
        <f>AI12*(1-(CM12/100))</f>
        <v>0.61864609765414358</v>
      </c>
      <c r="CO12" s="66">
        <v>70.31</v>
      </c>
      <c r="CP12" s="66">
        <v>72.150000000000006</v>
      </c>
      <c r="CQ12" s="66">
        <v>58</v>
      </c>
      <c r="CR12" s="66">
        <v>44.18</v>
      </c>
      <c r="CS12" s="66">
        <v>30.65</v>
      </c>
      <c r="CT12" s="66">
        <v>15.98</v>
      </c>
      <c r="CU12" s="66">
        <v>6.67</v>
      </c>
      <c r="CV12" s="64">
        <v>6.34</v>
      </c>
      <c r="CW12" s="64">
        <v>5.3</v>
      </c>
      <c r="CX12" s="64">
        <f>AI12*(1-(CW12/100))</f>
        <v>0.68170567195540377</v>
      </c>
      <c r="CY12" s="67">
        <f>AI12*(1-(((CW12/100*CZ12)+(CM12/100*CL12))/(CZ12+CL12)))</f>
        <v>0.64752949979213092</v>
      </c>
      <c r="CZ12" s="65">
        <v>19.100000000000001</v>
      </c>
      <c r="DA12" s="64">
        <v>57.37</v>
      </c>
      <c r="DB12" s="64">
        <v>53.71</v>
      </c>
      <c r="DC12" s="64">
        <v>46.04</v>
      </c>
      <c r="DD12" s="64">
        <v>32.86</v>
      </c>
      <c r="DE12" s="64">
        <v>22.82</v>
      </c>
      <c r="DF12" s="64">
        <v>13.8</v>
      </c>
      <c r="DG12" s="64">
        <v>6.52</v>
      </c>
      <c r="DH12" s="64">
        <v>6.23</v>
      </c>
      <c r="DI12" s="36">
        <v>28.79</v>
      </c>
      <c r="DJ12" s="36">
        <v>27.1</v>
      </c>
      <c r="DK12" s="36">
        <v>4.5599999999999996</v>
      </c>
      <c r="DL12" s="36">
        <v>2.2400000000000002</v>
      </c>
      <c r="DM12" s="36">
        <v>2.14</v>
      </c>
      <c r="DN12" s="36">
        <v>27.56</v>
      </c>
      <c r="DO12" s="36">
        <v>4.4000000000000004</v>
      </c>
      <c r="DP12" s="36">
        <v>30.34</v>
      </c>
      <c r="DQ12" s="44">
        <v>30.82</v>
      </c>
      <c r="DR12" s="44">
        <v>46.97</v>
      </c>
      <c r="DS12" s="44">
        <v>58.12</v>
      </c>
      <c r="DT12" s="44">
        <v>57.31</v>
      </c>
      <c r="DU12" s="44">
        <v>50.25</v>
      </c>
      <c r="DV12" s="44">
        <v>18.34</v>
      </c>
      <c r="DW12" s="44">
        <v>14.93</v>
      </c>
      <c r="DX12" s="44">
        <v>30.29</v>
      </c>
      <c r="DY12" s="44">
        <v>57.93</v>
      </c>
      <c r="DZ12" s="44">
        <v>57.27</v>
      </c>
      <c r="EA12" s="44">
        <v>51.59</v>
      </c>
      <c r="EB12" s="44">
        <v>46.97</v>
      </c>
      <c r="EC12" s="44">
        <v>20.37</v>
      </c>
      <c r="ED12" s="36">
        <v>16.32</v>
      </c>
      <c r="EE12" s="36">
        <v>3.19</v>
      </c>
      <c r="EF12" s="36">
        <v>3.1</v>
      </c>
      <c r="EG12" s="36">
        <v>2.73</v>
      </c>
      <c r="EH12" s="36">
        <v>2.2400000000000002</v>
      </c>
      <c r="EI12" s="36">
        <v>2.1800000000000002</v>
      </c>
      <c r="EJ12" s="36" t="s">
        <v>194</v>
      </c>
      <c r="EK12" s="36">
        <v>2.69</v>
      </c>
      <c r="EL12" s="36">
        <v>3.58</v>
      </c>
      <c r="EM12" s="36">
        <v>3.5</v>
      </c>
      <c r="EN12" s="36">
        <v>3.14</v>
      </c>
      <c r="EO12" s="36">
        <v>2.86</v>
      </c>
      <c r="EP12" s="36">
        <v>2.81</v>
      </c>
      <c r="EQ12" s="36" t="s">
        <v>194</v>
      </c>
      <c r="ER12" s="36">
        <v>3.16</v>
      </c>
      <c r="ES12" s="36">
        <v>1.4</v>
      </c>
      <c r="ET12" s="36"/>
      <c r="EU12" s="36"/>
      <c r="EV12" s="36"/>
      <c r="EX12" s="36">
        <v>0</v>
      </c>
      <c r="EY12" s="36">
        <v>52.9</v>
      </c>
      <c r="EZ12" s="36">
        <v>34.94</v>
      </c>
      <c r="FA12" s="36">
        <v>45.2</v>
      </c>
      <c r="FB12" s="36">
        <v>0.8</v>
      </c>
      <c r="FC12" s="36">
        <v>0.6</v>
      </c>
      <c r="FD12" s="36">
        <v>119.7</v>
      </c>
      <c r="FE12" s="36">
        <v>0</v>
      </c>
      <c r="FF12" s="36">
        <v>23.91</v>
      </c>
      <c r="FG12" s="36"/>
      <c r="FH12" s="36">
        <v>0</v>
      </c>
      <c r="FI12" s="36">
        <v>49.2</v>
      </c>
      <c r="FJ12" s="61">
        <v>12.24</v>
      </c>
      <c r="FK12" s="61">
        <v>37.729999999999997</v>
      </c>
      <c r="FL12" s="36">
        <v>8.16</v>
      </c>
      <c r="FM12" s="61">
        <v>25.3</v>
      </c>
      <c r="FN12" s="71"/>
      <c r="FO12" s="61">
        <v>24.6</v>
      </c>
      <c r="FP12" s="61">
        <v>6.4</v>
      </c>
      <c r="FQ12" s="61">
        <v>16110.5</v>
      </c>
      <c r="FR12" s="61"/>
      <c r="FS12" s="45">
        <v>5.83</v>
      </c>
      <c r="FT12" s="68">
        <v>1.88</v>
      </c>
      <c r="FU12" s="50">
        <v>0.95</v>
      </c>
      <c r="FV12" s="43">
        <v>24.6</v>
      </c>
      <c r="FW12" s="43">
        <v>229.2</v>
      </c>
      <c r="FX12" s="43">
        <v>683.7</v>
      </c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  <c r="IX12" s="36"/>
      <c r="IY12" s="36"/>
      <c r="IZ12" s="36"/>
      <c r="JA12" s="36"/>
      <c r="JB12" s="36"/>
      <c r="JC12" s="36"/>
      <c r="JD12" s="36"/>
      <c r="JE12" s="36"/>
      <c r="JF12" s="36"/>
      <c r="JG12" s="36"/>
      <c r="JH12" s="36"/>
      <c r="JI12" s="36"/>
      <c r="JJ12" s="36"/>
      <c r="JK12" s="36"/>
      <c r="JL12" s="36"/>
      <c r="JM12" s="36"/>
    </row>
    <row r="13" spans="1:273" x14ac:dyDescent="0.3">
      <c r="A13" s="55" t="s">
        <v>211</v>
      </c>
      <c r="B13" s="53" t="s">
        <v>212</v>
      </c>
      <c r="C13" s="31" t="s">
        <v>192</v>
      </c>
      <c r="D13" s="31" t="s">
        <v>192</v>
      </c>
      <c r="E13" s="26">
        <v>16.66</v>
      </c>
      <c r="F13" s="74">
        <v>0.6048570694436638</v>
      </c>
      <c r="G13" s="56">
        <v>0.6048570694436638</v>
      </c>
      <c r="H13" s="47">
        <v>14.86</v>
      </c>
      <c r="I13" s="75">
        <v>0.67922591871302485</v>
      </c>
      <c r="J13" s="57">
        <v>0.67922591871302485</v>
      </c>
      <c r="K13" s="48">
        <v>58.22</v>
      </c>
      <c r="L13" s="76">
        <v>0.58195778091381234</v>
      </c>
      <c r="M13" s="58">
        <v>0.58195778091381234</v>
      </c>
      <c r="N13" s="49">
        <v>57.75</v>
      </c>
      <c r="O13" s="77">
        <v>0.51706449931197607</v>
      </c>
      <c r="P13" s="59">
        <v>0.51706449931197607</v>
      </c>
      <c r="Q13" s="50">
        <v>100</v>
      </c>
      <c r="R13" s="42">
        <f t="shared" si="1"/>
        <v>1</v>
      </c>
      <c r="S13" s="60">
        <f t="shared" si="2"/>
        <v>1.0457142857142856</v>
      </c>
      <c r="T13" s="60">
        <f>((Q13/100)*AJ13)/((FU13/100)*FQ13)</f>
        <v>0.16966160785409101</v>
      </c>
      <c r="U13" s="60">
        <f t="shared" si="0"/>
        <v>0.16966160785409101</v>
      </c>
      <c r="V13" s="50">
        <v>99.89</v>
      </c>
      <c r="W13" s="50">
        <f t="shared" si="3"/>
        <v>0.99890000000000001</v>
      </c>
      <c r="X13" s="50">
        <f>Z13/FW13</f>
        <v>0.99912739965095987</v>
      </c>
      <c r="Y13" s="51">
        <f t="shared" si="4"/>
        <v>1.1269773407439077</v>
      </c>
      <c r="Z13" s="52">
        <v>229</v>
      </c>
      <c r="AA13" s="51">
        <f>((Z13))/((FT13/100)*FQ13)</f>
        <v>0.77251805803128659</v>
      </c>
      <c r="AB13" s="51">
        <f t="shared" si="5"/>
        <v>0.77184395850420873</v>
      </c>
      <c r="AC13" s="50">
        <v>98.52</v>
      </c>
      <c r="AD13" s="50">
        <f t="shared" si="6"/>
        <v>0.98519999999999996</v>
      </c>
      <c r="AE13" s="50">
        <f>AG13/FX13</f>
        <v>0.99049290624542929</v>
      </c>
      <c r="AF13" s="51">
        <f t="shared" si="7"/>
        <v>1.3758992805755395</v>
      </c>
      <c r="AG13" s="52">
        <v>677.2</v>
      </c>
      <c r="AH13" s="51">
        <f>((AG13)/((FS13/100)*FQ13))</f>
        <v>0.72473617013534763</v>
      </c>
      <c r="AI13" s="51">
        <f t="shared" si="8"/>
        <v>0.71784603541854242</v>
      </c>
      <c r="AJ13" s="43">
        <v>24.6</v>
      </c>
      <c r="AK13" s="36">
        <v>78.87</v>
      </c>
      <c r="AL13" s="36">
        <v>74.02</v>
      </c>
      <c r="AM13" s="36">
        <v>64.69</v>
      </c>
      <c r="AN13" s="42">
        <v>73.459999999999994</v>
      </c>
      <c r="AO13" s="42">
        <v>59.75</v>
      </c>
      <c r="AP13" s="61">
        <v>80.92</v>
      </c>
      <c r="AQ13" s="61">
        <v>80.52</v>
      </c>
      <c r="AR13" s="61">
        <v>78.94</v>
      </c>
      <c r="AS13" s="61">
        <v>77</v>
      </c>
      <c r="AT13" s="61">
        <v>76.599999999999994</v>
      </c>
      <c r="AU13" s="61">
        <v>73.8</v>
      </c>
      <c r="AV13" s="61">
        <v>80.61</v>
      </c>
      <c r="AW13" s="61">
        <v>80.92</v>
      </c>
      <c r="AX13" s="61"/>
      <c r="AY13" s="61"/>
      <c r="AZ13" s="61">
        <v>79.930000000000007</v>
      </c>
      <c r="BA13" s="61">
        <v>79.08</v>
      </c>
      <c r="BB13" s="61">
        <v>73.83</v>
      </c>
      <c r="BC13" s="61">
        <v>70.17</v>
      </c>
      <c r="BD13" s="61">
        <v>69.06</v>
      </c>
      <c r="BE13" s="61">
        <v>62.6</v>
      </c>
      <c r="BF13" s="61">
        <v>80.61</v>
      </c>
      <c r="BG13" s="61">
        <v>82.15</v>
      </c>
      <c r="BH13" s="61"/>
      <c r="BI13" s="61">
        <v>78.8</v>
      </c>
      <c r="BJ13" s="61">
        <v>76.5</v>
      </c>
      <c r="BK13" s="61">
        <v>61.6</v>
      </c>
      <c r="BL13" s="61">
        <v>55.6</v>
      </c>
      <c r="BM13" s="61">
        <v>54.2</v>
      </c>
      <c r="BN13" s="61">
        <v>45.5</v>
      </c>
      <c r="BO13" s="62">
        <v>204.4</v>
      </c>
      <c r="BP13" s="63">
        <f>BO13+AJ13</f>
        <v>229</v>
      </c>
      <c r="BQ13" s="61"/>
      <c r="BR13" s="61">
        <v>70.03</v>
      </c>
      <c r="BS13" s="61">
        <v>76.55</v>
      </c>
      <c r="BU13" s="62">
        <v>438.2</v>
      </c>
      <c r="BV13" s="62">
        <f>BU13+AJ13</f>
        <v>462.8</v>
      </c>
      <c r="BW13" s="61">
        <v>55.04</v>
      </c>
      <c r="BX13" s="61">
        <v>68.84</v>
      </c>
      <c r="BY13" s="61"/>
      <c r="BZ13" s="61"/>
      <c r="CA13" s="61"/>
      <c r="CB13" s="61">
        <v>80.61</v>
      </c>
      <c r="CC13" s="61">
        <v>80.92</v>
      </c>
      <c r="CD13" s="61">
        <v>52.9</v>
      </c>
      <c r="CE13" s="61">
        <v>73.099999999999994</v>
      </c>
      <c r="CF13" s="61">
        <v>72.09</v>
      </c>
      <c r="CG13" s="61">
        <v>49.2</v>
      </c>
      <c r="CH13" s="61">
        <v>10.82</v>
      </c>
      <c r="CI13" s="61">
        <v>7.87</v>
      </c>
      <c r="CJ13" s="64">
        <v>20.8</v>
      </c>
      <c r="CK13" s="64">
        <v>25.81</v>
      </c>
      <c r="CL13" s="65">
        <v>22.6</v>
      </c>
      <c r="CM13" s="64">
        <v>15.74</v>
      </c>
      <c r="CN13" s="64">
        <f>AI13*(1-(CM13/100))</f>
        <v>0.6048570694436638</v>
      </c>
      <c r="CO13" s="66">
        <v>72.489999999999995</v>
      </c>
      <c r="CP13" s="66">
        <v>75.180000000000007</v>
      </c>
      <c r="CQ13" s="66">
        <v>60.07</v>
      </c>
      <c r="CR13" s="66">
        <v>45.21</v>
      </c>
      <c r="CS13" s="66">
        <v>29.4</v>
      </c>
      <c r="CT13" s="66">
        <v>16.66</v>
      </c>
      <c r="CU13" s="66">
        <v>9.44</v>
      </c>
      <c r="CV13" s="64">
        <v>9.08</v>
      </c>
      <c r="CW13" s="64">
        <v>5.38</v>
      </c>
      <c r="CX13" s="64">
        <f>AI13*(1-(CW13/100))</f>
        <v>0.67922591871302485</v>
      </c>
      <c r="CY13" s="67">
        <f>AI13*(1-(((CW13/100*CZ13)+(CM13/100*CL13))/(CZ13+CL13)))</f>
        <v>0.63892049920492988</v>
      </c>
      <c r="CZ13" s="65">
        <v>19.100000000000001</v>
      </c>
      <c r="DA13" s="64">
        <v>59.27</v>
      </c>
      <c r="DB13" s="64">
        <v>54.01</v>
      </c>
      <c r="DC13" s="64">
        <v>46.42</v>
      </c>
      <c r="DD13" s="64">
        <v>30.11</v>
      </c>
      <c r="DE13" s="64">
        <v>21.66</v>
      </c>
      <c r="DF13" s="64">
        <v>14.86</v>
      </c>
      <c r="DG13" s="64">
        <v>8.1</v>
      </c>
      <c r="DH13" s="64">
        <v>7.22</v>
      </c>
      <c r="DI13" s="36">
        <v>30.61</v>
      </c>
      <c r="DJ13" s="36">
        <v>28.85</v>
      </c>
      <c r="DK13" s="36">
        <v>4.58</v>
      </c>
      <c r="DL13" s="36">
        <v>2.33</v>
      </c>
      <c r="DM13" s="36">
        <v>2.2400000000000002</v>
      </c>
      <c r="DN13" s="36">
        <v>29.39</v>
      </c>
      <c r="DO13" s="36">
        <v>4.4000000000000004</v>
      </c>
      <c r="DP13" s="36">
        <v>29.41</v>
      </c>
      <c r="DQ13" s="44">
        <v>27.97</v>
      </c>
      <c r="DR13" s="44">
        <v>46.97</v>
      </c>
      <c r="DS13" s="44">
        <v>57.75</v>
      </c>
      <c r="DT13" s="44">
        <v>56.77</v>
      </c>
      <c r="DU13" s="44">
        <v>48.83</v>
      </c>
      <c r="DV13" s="44">
        <v>27.28</v>
      </c>
      <c r="DW13" s="44">
        <v>22.65</v>
      </c>
      <c r="DX13" s="44">
        <v>18.93</v>
      </c>
      <c r="DY13" s="44">
        <v>58.22</v>
      </c>
      <c r="DZ13" s="44">
        <v>56.69</v>
      </c>
      <c r="EA13" s="44">
        <v>44.5</v>
      </c>
      <c r="EB13" s="44">
        <v>43.66</v>
      </c>
      <c r="EC13" s="44">
        <v>26.58</v>
      </c>
      <c r="ED13" s="36">
        <v>22.07</v>
      </c>
      <c r="EE13" s="36">
        <v>3.2</v>
      </c>
      <c r="EF13" s="36">
        <v>3.06</v>
      </c>
      <c r="EG13" s="36">
        <v>2.62</v>
      </c>
      <c r="EH13" s="36">
        <v>2.19</v>
      </c>
      <c r="EI13" s="36">
        <v>2.13</v>
      </c>
      <c r="EJ13" s="36" t="s">
        <v>194</v>
      </c>
      <c r="EK13" s="36">
        <v>2.62</v>
      </c>
      <c r="EL13" s="36">
        <v>3.65</v>
      </c>
      <c r="EM13" s="36">
        <v>3.56</v>
      </c>
      <c r="EN13" s="36">
        <v>3.05</v>
      </c>
      <c r="EO13" s="36">
        <v>2.72</v>
      </c>
      <c r="EP13" s="36">
        <v>2.66</v>
      </c>
      <c r="EQ13" s="36" t="s">
        <v>194</v>
      </c>
      <c r="ER13" s="36">
        <v>3.08</v>
      </c>
      <c r="ES13" s="36">
        <v>0.85</v>
      </c>
      <c r="ET13" s="36"/>
      <c r="EU13" s="36"/>
      <c r="EV13" s="36"/>
      <c r="EX13" s="36">
        <v>0</v>
      </c>
      <c r="EY13" s="36">
        <v>52.9</v>
      </c>
      <c r="EZ13" s="36">
        <v>40.380000000000003</v>
      </c>
      <c r="FA13" s="36">
        <v>46.66</v>
      </c>
      <c r="FB13" s="36">
        <v>0.8</v>
      </c>
      <c r="FC13" s="36">
        <v>0.6</v>
      </c>
      <c r="FD13" s="36">
        <v>119.7</v>
      </c>
      <c r="FE13" s="36">
        <v>0</v>
      </c>
      <c r="FF13" s="36">
        <v>20.97</v>
      </c>
      <c r="FG13" s="36"/>
      <c r="FH13" s="36">
        <v>0</v>
      </c>
      <c r="FI13" s="36">
        <v>49.74</v>
      </c>
      <c r="FJ13" s="61">
        <v>12.47</v>
      </c>
      <c r="FK13" s="61">
        <v>36.04</v>
      </c>
      <c r="FL13" s="36">
        <v>9.6999999999999993</v>
      </c>
      <c r="FM13" s="61">
        <v>25.3</v>
      </c>
      <c r="FN13" s="71"/>
      <c r="FO13" s="61">
        <v>24.6</v>
      </c>
      <c r="FP13" s="61">
        <v>6.4</v>
      </c>
      <c r="FQ13" s="61">
        <v>16110.5</v>
      </c>
      <c r="FR13" s="61"/>
      <c r="FS13" s="45">
        <v>5.8</v>
      </c>
      <c r="FT13" s="68">
        <v>1.84</v>
      </c>
      <c r="FU13" s="50">
        <v>0.9</v>
      </c>
      <c r="FV13" s="43">
        <v>24.6</v>
      </c>
      <c r="FW13" s="43">
        <v>229.2</v>
      </c>
      <c r="FX13" s="43">
        <v>683.7</v>
      </c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  <c r="IX13" s="36"/>
      <c r="IY13" s="36"/>
      <c r="IZ13" s="36"/>
      <c r="JA13" s="36"/>
      <c r="JB13" s="36"/>
      <c r="JC13" s="36"/>
      <c r="JD13" s="36"/>
      <c r="JE13" s="36"/>
      <c r="JF13" s="36"/>
      <c r="JG13" s="36"/>
      <c r="JH13" s="36"/>
      <c r="JI13" s="36"/>
      <c r="JJ13" s="36"/>
      <c r="JK13" s="36"/>
      <c r="JL13" s="36"/>
      <c r="JM13" s="36"/>
    </row>
    <row r="14" spans="1:273" x14ac:dyDescent="0.3">
      <c r="A14" s="55" t="s">
        <v>213</v>
      </c>
      <c r="B14" s="53" t="s">
        <v>214</v>
      </c>
      <c r="C14" s="31" t="s">
        <v>197</v>
      </c>
      <c r="D14" s="31" t="s">
        <v>197</v>
      </c>
      <c r="E14" s="24">
        <v>15.64</v>
      </c>
      <c r="F14" s="74">
        <v>0.65844388800402098</v>
      </c>
      <c r="G14" s="56">
        <v>0.65844388800402098</v>
      </c>
      <c r="H14" s="47">
        <v>8.99</v>
      </c>
      <c r="I14" s="75">
        <v>0.7422333841543246</v>
      </c>
      <c r="J14" s="57">
        <v>0.7422333841543246</v>
      </c>
      <c r="K14" s="48">
        <v>55.48</v>
      </c>
      <c r="L14" s="76">
        <v>0.7129336965813301</v>
      </c>
      <c r="M14" s="58">
        <v>0.7129336965813301</v>
      </c>
      <c r="N14" s="49">
        <v>56.07</v>
      </c>
      <c r="O14" s="77">
        <v>0.70227926473660496</v>
      </c>
      <c r="P14" s="59">
        <v>0.70227926473660496</v>
      </c>
      <c r="Q14" s="50">
        <v>100</v>
      </c>
      <c r="R14" s="42">
        <f t="shared" si="1"/>
        <v>1</v>
      </c>
      <c r="S14" s="60">
        <f t="shared" si="2"/>
        <v>1.0230928905033732</v>
      </c>
      <c r="T14" s="60">
        <f>((Q14/100)*AJ14)/((FU14/100)*FQ14)</f>
        <v>0.41269039748292408</v>
      </c>
      <c r="U14" s="60">
        <f t="shared" si="0"/>
        <v>0.41269039748292408</v>
      </c>
      <c r="V14" s="50">
        <v>99.44</v>
      </c>
      <c r="W14" s="50">
        <f t="shared" si="3"/>
        <v>0.99439999999999995</v>
      </c>
      <c r="X14" s="50">
        <f>Z14/FW14</f>
        <v>0.99520069808027922</v>
      </c>
      <c r="Y14" s="51">
        <f t="shared" si="4"/>
        <v>1.1419833988641328</v>
      </c>
      <c r="Z14" s="52">
        <v>228.1</v>
      </c>
      <c r="AA14" s="51">
        <f>((Z14))/((FT14/100)*FQ14)</f>
        <v>0.85808897453477062</v>
      </c>
      <c r="AB14" s="51">
        <f t="shared" si="5"/>
        <v>0.85397074647199467</v>
      </c>
      <c r="AC14" s="50">
        <v>98.99</v>
      </c>
      <c r="AD14" s="50">
        <f t="shared" si="6"/>
        <v>0.9899</v>
      </c>
      <c r="AE14" s="50">
        <f>AG14/FX14</f>
        <v>0.99312563990054115</v>
      </c>
      <c r="AF14" s="51">
        <f t="shared" si="7"/>
        <v>1.360215053763441</v>
      </c>
      <c r="AG14" s="52">
        <v>679</v>
      </c>
      <c r="AH14" s="51">
        <f>((AG14)/((FS14/100)*FQ14))</f>
        <v>0.76629865897734684</v>
      </c>
      <c r="AI14" s="51">
        <f t="shared" si="8"/>
        <v>0.76103084605180416</v>
      </c>
      <c r="AJ14" s="43">
        <v>24.6</v>
      </c>
      <c r="AK14" s="36">
        <v>78.22</v>
      </c>
      <c r="AL14" s="36">
        <v>72.39</v>
      </c>
      <c r="AM14" s="36">
        <v>63.54</v>
      </c>
      <c r="AN14" s="42">
        <v>71.69</v>
      </c>
      <c r="AO14" s="42">
        <v>58.92</v>
      </c>
      <c r="AP14" s="61">
        <v>78.959999999999994</v>
      </c>
      <c r="AQ14" s="61">
        <v>78.86</v>
      </c>
      <c r="AR14" s="61">
        <v>78.39</v>
      </c>
      <c r="AS14" s="61">
        <v>77.08</v>
      </c>
      <c r="AT14" s="61">
        <v>76.62</v>
      </c>
      <c r="AU14" s="61">
        <v>73.8</v>
      </c>
      <c r="AV14" s="61">
        <v>78.88</v>
      </c>
      <c r="AW14" s="61">
        <v>78.959999999999994</v>
      </c>
      <c r="AX14" s="61"/>
      <c r="AY14" s="61"/>
      <c r="AZ14" s="61">
        <v>78.650000000000006</v>
      </c>
      <c r="BA14" s="61">
        <v>78.42</v>
      </c>
      <c r="BB14" s="61">
        <v>71.709999999999994</v>
      </c>
      <c r="BC14" s="61">
        <v>68.67</v>
      </c>
      <c r="BD14" s="61">
        <v>67.8</v>
      </c>
      <c r="BE14" s="61">
        <v>57.1</v>
      </c>
      <c r="BF14" s="61">
        <v>78.88</v>
      </c>
      <c r="BG14" s="61">
        <v>82.26</v>
      </c>
      <c r="BH14" s="61"/>
      <c r="BI14" s="61">
        <v>78.3</v>
      </c>
      <c r="BJ14" s="61">
        <v>75.900000000000006</v>
      </c>
      <c r="BK14" s="61">
        <v>60.5</v>
      </c>
      <c r="BL14" s="61">
        <v>55.8</v>
      </c>
      <c r="BM14" s="61">
        <v>54.8</v>
      </c>
      <c r="BN14" s="61">
        <v>37</v>
      </c>
      <c r="BO14" s="62">
        <v>204.4</v>
      </c>
      <c r="BP14" s="63">
        <f>BO14+AJ14</f>
        <v>229</v>
      </c>
      <c r="BQ14" s="61"/>
      <c r="BR14" s="61">
        <v>68.56</v>
      </c>
      <c r="BS14" s="61">
        <v>75.91</v>
      </c>
      <c r="BU14" s="62">
        <v>438.2</v>
      </c>
      <c r="BV14" s="62">
        <f>BU14+AJ14</f>
        <v>462.8</v>
      </c>
      <c r="BW14" s="61">
        <v>55.44</v>
      </c>
      <c r="BX14" s="61">
        <v>67.180000000000007</v>
      </c>
      <c r="BY14" s="61"/>
      <c r="BZ14" s="61"/>
      <c r="CA14" s="61"/>
      <c r="CB14" s="61">
        <v>78.88</v>
      </c>
      <c r="CC14" s="61">
        <v>78.959999999999994</v>
      </c>
      <c r="CD14" s="61">
        <v>52.9</v>
      </c>
      <c r="CE14" s="61">
        <v>72.89</v>
      </c>
      <c r="CF14" s="61">
        <v>70.83</v>
      </c>
      <c r="CG14" s="61">
        <v>46.72</v>
      </c>
      <c r="CH14" s="61">
        <v>9.41</v>
      </c>
      <c r="CI14" s="61">
        <v>4.97</v>
      </c>
      <c r="CJ14" s="64">
        <v>14.22</v>
      </c>
      <c r="CK14" s="64">
        <v>24.19</v>
      </c>
      <c r="CL14" s="65">
        <v>22.6</v>
      </c>
      <c r="CM14" s="64">
        <v>13.48</v>
      </c>
      <c r="CN14" s="64">
        <f>AI14*(1-(CM14/100))</f>
        <v>0.65844388800402098</v>
      </c>
      <c r="CO14" s="66">
        <v>69.349999999999994</v>
      </c>
      <c r="CP14" s="66">
        <v>72.150000000000006</v>
      </c>
      <c r="CQ14" s="66">
        <v>57.79</v>
      </c>
      <c r="CR14" s="66">
        <v>43.39</v>
      </c>
      <c r="CS14" s="66">
        <v>30.43</v>
      </c>
      <c r="CT14" s="66">
        <v>15.64</v>
      </c>
      <c r="CU14" s="66">
        <v>6.16</v>
      </c>
      <c r="CV14" s="64">
        <v>5.59</v>
      </c>
      <c r="CW14" s="64">
        <v>2.4700000000000002</v>
      </c>
      <c r="CX14" s="64">
        <f>AI14*(1-(CW14/100))</f>
        <v>0.7422333841543246</v>
      </c>
      <c r="CY14" s="67">
        <f>AI14*(1-(((CW14/100*CZ14)+(CM14/100*CL14))/(CZ14+CL14)))</f>
        <v>0.69682229031746945</v>
      </c>
      <c r="CZ14" s="65">
        <v>19.100000000000001</v>
      </c>
      <c r="DA14" s="64">
        <v>57.37</v>
      </c>
      <c r="DB14" s="64">
        <v>46.37</v>
      </c>
      <c r="DC14" s="64">
        <v>35.090000000000003</v>
      </c>
      <c r="DD14" s="64">
        <v>19.84</v>
      </c>
      <c r="DE14" s="64">
        <v>13.78</v>
      </c>
      <c r="DF14" s="64">
        <v>8.99</v>
      </c>
      <c r="DG14" s="64">
        <v>4.2</v>
      </c>
      <c r="DH14" s="64">
        <v>3.82</v>
      </c>
      <c r="DI14" s="36">
        <v>27.41</v>
      </c>
      <c r="DJ14" s="36">
        <v>25.37</v>
      </c>
      <c r="DK14" s="36">
        <v>3.04</v>
      </c>
      <c r="DL14" s="36">
        <v>1.71</v>
      </c>
      <c r="DM14" s="36">
        <v>1.63</v>
      </c>
      <c r="DN14" s="36">
        <v>25.97</v>
      </c>
      <c r="DO14" s="36">
        <v>4.4000000000000004</v>
      </c>
      <c r="DP14" s="36">
        <v>24.58</v>
      </c>
      <c r="DQ14" s="44">
        <v>7.72</v>
      </c>
      <c r="DR14" s="44">
        <v>25.77</v>
      </c>
      <c r="DS14" s="44">
        <v>56.07</v>
      </c>
      <c r="DT14" s="44">
        <v>54.65</v>
      </c>
      <c r="DU14" s="44">
        <v>22.15</v>
      </c>
      <c r="DV14" s="44">
        <v>6.47</v>
      </c>
      <c r="DW14" s="44">
        <v>5.55</v>
      </c>
      <c r="DX14" s="44">
        <v>6.32</v>
      </c>
      <c r="DY14" s="44">
        <v>55.48</v>
      </c>
      <c r="DZ14" s="44">
        <v>53.71</v>
      </c>
      <c r="EA14" s="44">
        <v>35.74</v>
      </c>
      <c r="EB14" s="44">
        <v>37.03</v>
      </c>
      <c r="EC14" s="44">
        <v>20.21</v>
      </c>
      <c r="ED14" s="36">
        <v>17.05</v>
      </c>
      <c r="EE14" s="36">
        <v>1.98</v>
      </c>
      <c r="EF14" s="36">
        <v>1.93</v>
      </c>
      <c r="EG14" s="36">
        <v>1.68</v>
      </c>
      <c r="EH14" s="36">
        <v>1.44</v>
      </c>
      <c r="EI14" s="36">
        <v>1.41</v>
      </c>
      <c r="EJ14" s="36" t="s">
        <v>194</v>
      </c>
      <c r="EK14" s="36">
        <v>1.67</v>
      </c>
      <c r="EL14" s="36">
        <v>2.29</v>
      </c>
      <c r="EM14" s="36">
        <v>2.25</v>
      </c>
      <c r="EN14" s="36">
        <v>2</v>
      </c>
      <c r="EO14" s="36">
        <v>1.73</v>
      </c>
      <c r="EP14" s="36">
        <v>1.71</v>
      </c>
      <c r="EQ14" s="36" t="s">
        <v>194</v>
      </c>
      <c r="ER14" s="36">
        <v>1.98</v>
      </c>
      <c r="ES14" s="36">
        <v>0.35</v>
      </c>
      <c r="ET14" s="36"/>
      <c r="EU14" s="36"/>
      <c r="EV14" s="36"/>
      <c r="EX14" s="36">
        <v>0</v>
      </c>
      <c r="EY14" s="36">
        <v>52.9</v>
      </c>
      <c r="EZ14" s="36">
        <v>32.39</v>
      </c>
      <c r="FA14" s="36">
        <v>45.99</v>
      </c>
      <c r="FB14" s="36">
        <v>0.8</v>
      </c>
      <c r="FC14" s="36">
        <v>0.6</v>
      </c>
      <c r="FD14" s="36">
        <v>119.7</v>
      </c>
      <c r="FE14" s="36">
        <v>0</v>
      </c>
      <c r="FF14" s="36">
        <v>15.67</v>
      </c>
      <c r="FG14" s="36"/>
      <c r="FH14" s="36">
        <v>0</v>
      </c>
      <c r="FI14" s="36">
        <v>37.67</v>
      </c>
      <c r="FJ14" s="61">
        <v>11.5</v>
      </c>
      <c r="FK14" s="61">
        <v>30.37</v>
      </c>
      <c r="FL14" s="36">
        <v>6.9</v>
      </c>
      <c r="FM14" s="61">
        <v>25.3</v>
      </c>
      <c r="FN14" s="71"/>
      <c r="FO14" s="61">
        <v>24.6</v>
      </c>
      <c r="FP14" s="61">
        <v>6.4</v>
      </c>
      <c r="FQ14" s="61">
        <v>16110.5</v>
      </c>
      <c r="FR14" s="61"/>
      <c r="FS14" s="45">
        <v>5.5</v>
      </c>
      <c r="FT14" s="68">
        <v>1.65</v>
      </c>
      <c r="FU14" s="50">
        <v>0.37</v>
      </c>
      <c r="FV14" s="43">
        <v>24.6</v>
      </c>
      <c r="FW14" s="43">
        <v>229.2</v>
      </c>
      <c r="FX14" s="43">
        <v>683.7</v>
      </c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  <c r="IX14" s="36"/>
      <c r="IY14" s="36"/>
      <c r="IZ14" s="36"/>
      <c r="JA14" s="36"/>
      <c r="JB14" s="36"/>
      <c r="JC14" s="36"/>
      <c r="JD14" s="36"/>
      <c r="JE14" s="36"/>
      <c r="JF14" s="36"/>
      <c r="JG14" s="36"/>
      <c r="JH14" s="36"/>
      <c r="JI14" s="36"/>
      <c r="JJ14" s="36"/>
      <c r="JK14" s="36"/>
      <c r="JL14" s="36"/>
      <c r="JM14" s="36"/>
    </row>
    <row r="15" spans="1:273" x14ac:dyDescent="0.3">
      <c r="A15" s="55" t="s">
        <v>215</v>
      </c>
      <c r="B15" s="53" t="s">
        <v>33</v>
      </c>
      <c r="C15" s="32" t="s">
        <v>192</v>
      </c>
      <c r="D15" s="32" t="s">
        <v>193</v>
      </c>
      <c r="E15" s="26">
        <v>33.630000000000003</v>
      </c>
      <c r="F15" s="74">
        <v>0.4885868003548986</v>
      </c>
      <c r="G15" s="56">
        <v>0.4885868003548986</v>
      </c>
      <c r="H15" s="47">
        <v>22.28</v>
      </c>
      <c r="I15" s="75">
        <v>0.60350977086848367</v>
      </c>
      <c r="J15" s="57">
        <v>0.60350977086848367</v>
      </c>
      <c r="K15" s="48">
        <v>58.96</v>
      </c>
      <c r="L15" s="76">
        <v>0.13783459765089656</v>
      </c>
      <c r="M15" s="58">
        <v>0.13783459765089656</v>
      </c>
      <c r="N15" s="49">
        <v>58.39</v>
      </c>
      <c r="O15" s="77">
        <v>0.12470054387791547</v>
      </c>
      <c r="P15" s="59">
        <v>0.12470054387791547</v>
      </c>
      <c r="Q15" s="50">
        <v>100</v>
      </c>
      <c r="R15" s="42">
        <f t="shared" si="1"/>
        <v>1</v>
      </c>
      <c r="S15" s="60">
        <f t="shared" si="2"/>
        <v>1.0503896103896104</v>
      </c>
      <c r="T15" s="60">
        <f>((Q15/100)*AJ15)/((FU15/100)*FQ15)</f>
        <v>0.239170124234767</v>
      </c>
      <c r="U15" s="60">
        <f t="shared" si="0"/>
        <v>0.239170124234767</v>
      </c>
      <c r="V15" s="50">
        <v>99.33</v>
      </c>
      <c r="W15" s="50">
        <f t="shared" si="3"/>
        <v>0.99329999999999996</v>
      </c>
      <c r="X15" s="50">
        <f>Z15/FW15</f>
        <v>0.99371946964410329</v>
      </c>
      <c r="Y15" s="51">
        <f t="shared" si="4"/>
        <v>1.1429186396900561</v>
      </c>
      <c r="Z15" s="52">
        <v>284.8</v>
      </c>
      <c r="AA15" s="51">
        <f>((Z15))/((FT15/100)*FQ15)</f>
        <v>0.77392423173074143</v>
      </c>
      <c r="AB15" s="51">
        <f t="shared" si="5"/>
        <v>0.76906357710019246</v>
      </c>
      <c r="AC15" s="50">
        <v>98.52</v>
      </c>
      <c r="AD15" s="50">
        <f t="shared" si="6"/>
        <v>0.98519999999999996</v>
      </c>
      <c r="AE15" s="50">
        <f>AG15/FX15</f>
        <v>0.98967813540510552</v>
      </c>
      <c r="AF15" s="51">
        <f t="shared" si="7"/>
        <v>1.3989266547406083</v>
      </c>
      <c r="AG15" s="52">
        <v>891.7</v>
      </c>
      <c r="AH15" s="51">
        <f>((AG15)/((FS15/100)*FQ15))</f>
        <v>0.7372797558630837</v>
      </c>
      <c r="AI15" s="51">
        <f t="shared" si="8"/>
        <v>0.72966965405450812</v>
      </c>
      <c r="AJ15" s="43">
        <v>48.3</v>
      </c>
      <c r="AK15" s="36">
        <v>78.95</v>
      </c>
      <c r="AL15" s="36">
        <v>74.83</v>
      </c>
      <c r="AM15" s="36">
        <v>64.97</v>
      </c>
      <c r="AN15" s="42">
        <v>74</v>
      </c>
      <c r="AO15" s="42">
        <v>60.29</v>
      </c>
      <c r="AP15" s="61">
        <v>81.290000000000006</v>
      </c>
      <c r="AQ15" s="61">
        <v>80.88</v>
      </c>
      <c r="AR15" s="61">
        <v>78.97</v>
      </c>
      <c r="AS15" s="61">
        <v>77</v>
      </c>
      <c r="AT15" s="61">
        <v>76.430000000000007</v>
      </c>
      <c r="AU15" s="61">
        <v>72.3</v>
      </c>
      <c r="AV15" s="61">
        <v>81.27</v>
      </c>
      <c r="AW15" s="61">
        <v>81.53</v>
      </c>
      <c r="AX15" s="61"/>
      <c r="AY15" s="61"/>
      <c r="AZ15" s="61">
        <v>80.38</v>
      </c>
      <c r="BA15" s="61">
        <v>79.650000000000006</v>
      </c>
      <c r="BB15" s="61">
        <v>74.87</v>
      </c>
      <c r="BC15" s="61">
        <v>69.69</v>
      </c>
      <c r="BD15" s="61">
        <v>68.180000000000007</v>
      </c>
      <c r="BE15" s="61">
        <v>58.7</v>
      </c>
      <c r="BF15" s="61">
        <v>81.27</v>
      </c>
      <c r="BG15" s="61">
        <v>79.290000000000006</v>
      </c>
      <c r="BH15" s="61"/>
      <c r="BI15" s="61">
        <v>79.400000000000006</v>
      </c>
      <c r="BJ15" s="61">
        <v>78.2</v>
      </c>
      <c r="BK15" s="61">
        <v>61.3</v>
      </c>
      <c r="BL15" s="61">
        <v>55.9</v>
      </c>
      <c r="BM15" s="61">
        <v>54.2</v>
      </c>
      <c r="BN15" s="61">
        <v>43.5</v>
      </c>
      <c r="BO15" s="62">
        <v>236.9</v>
      </c>
      <c r="BP15" s="63">
        <f>BO15+AJ15</f>
        <v>285.2</v>
      </c>
      <c r="BQ15" s="61"/>
      <c r="BR15" s="61">
        <v>69.44</v>
      </c>
      <c r="BS15" s="61">
        <v>78.12</v>
      </c>
      <c r="BU15" s="62">
        <v>603.1</v>
      </c>
      <c r="BV15" s="62">
        <f>BU15+AJ15</f>
        <v>651.4</v>
      </c>
      <c r="BW15" s="61">
        <v>55.27</v>
      </c>
      <c r="BX15" s="61">
        <v>69.099999999999994</v>
      </c>
      <c r="BY15" s="61"/>
      <c r="BZ15" s="61"/>
      <c r="CA15" s="61"/>
      <c r="CB15" s="61">
        <v>81.27</v>
      </c>
      <c r="CC15" s="61">
        <v>81.53</v>
      </c>
      <c r="CD15" s="61">
        <v>36.1</v>
      </c>
      <c r="CE15" s="61">
        <v>64.11</v>
      </c>
      <c r="CF15" s="61">
        <v>71.459999999999994</v>
      </c>
      <c r="CG15" s="61">
        <v>43.38</v>
      </c>
      <c r="CH15" s="61">
        <v>14.35</v>
      </c>
      <c r="CI15" s="61">
        <v>10.59</v>
      </c>
      <c r="CJ15" s="64">
        <v>28.56</v>
      </c>
      <c r="CK15" s="64">
        <v>36.33</v>
      </c>
      <c r="CL15" s="65">
        <v>35.200000000000003</v>
      </c>
      <c r="CM15" s="64">
        <v>33.04</v>
      </c>
      <c r="CN15" s="64">
        <f>AI15*(1-(CM15/100))</f>
        <v>0.4885868003548986</v>
      </c>
      <c r="CO15" s="66">
        <v>73.14</v>
      </c>
      <c r="CP15" s="66">
        <v>58.52</v>
      </c>
      <c r="CQ15" s="66">
        <v>66.67</v>
      </c>
      <c r="CR15" s="66">
        <v>60.31</v>
      </c>
      <c r="CS15" s="66">
        <v>55.15</v>
      </c>
      <c r="CT15" s="66">
        <v>33.630000000000003</v>
      </c>
      <c r="CU15" s="66">
        <v>7.88</v>
      </c>
      <c r="CV15" s="64">
        <v>7.27</v>
      </c>
      <c r="CW15" s="64">
        <v>17.29</v>
      </c>
      <c r="CX15" s="64">
        <f>AI15*(1-(CW15/100))</f>
        <v>0.60350977086848367</v>
      </c>
      <c r="CY15" s="67">
        <f>AI15*(1-(((CW15/100*CZ15)+(CM15/100*CL15))/(CZ15+CL15)))</f>
        <v>0.54778954274068492</v>
      </c>
      <c r="CZ15" s="65">
        <v>37.4</v>
      </c>
      <c r="DA15" s="64">
        <v>72.78</v>
      </c>
      <c r="DB15" s="64">
        <v>58.02</v>
      </c>
      <c r="DC15" s="64">
        <v>56.45</v>
      </c>
      <c r="DD15" s="64">
        <v>51.49</v>
      </c>
      <c r="DE15" s="64">
        <v>43.28</v>
      </c>
      <c r="DF15" s="64">
        <v>22.28</v>
      </c>
      <c r="DG15" s="64">
        <v>6.97</v>
      </c>
      <c r="DH15" s="64">
        <v>6.41</v>
      </c>
      <c r="DI15" s="36">
        <v>33.729999999999997</v>
      </c>
      <c r="DJ15" s="36">
        <v>31.11</v>
      </c>
      <c r="DK15" s="36">
        <v>6.53</v>
      </c>
      <c r="DL15" s="36">
        <v>3.09</v>
      </c>
      <c r="DM15" s="36">
        <v>2.94</v>
      </c>
      <c r="DN15" s="36">
        <v>31.79</v>
      </c>
      <c r="DO15" s="36">
        <v>2.6</v>
      </c>
      <c r="DP15" s="36">
        <v>34.729999999999997</v>
      </c>
      <c r="DQ15" s="44">
        <v>82.91</v>
      </c>
      <c r="DR15" s="44">
        <v>55.21</v>
      </c>
      <c r="DS15" s="44">
        <v>58.39</v>
      </c>
      <c r="DT15" s="44">
        <v>58.08</v>
      </c>
      <c r="DU15" s="44">
        <v>55.94</v>
      </c>
      <c r="DV15" s="44">
        <v>49.6</v>
      </c>
      <c r="DW15" s="44">
        <v>47.24</v>
      </c>
      <c r="DX15" s="44">
        <v>81.11</v>
      </c>
      <c r="DY15" s="44">
        <v>58.96</v>
      </c>
      <c r="DZ15" s="44">
        <v>57.97</v>
      </c>
      <c r="EA15" s="44">
        <v>55.11</v>
      </c>
      <c r="EB15" s="44">
        <v>54.82</v>
      </c>
      <c r="EC15" s="44">
        <v>50.48</v>
      </c>
      <c r="ED15" s="36">
        <v>47.53</v>
      </c>
      <c r="EE15" s="36">
        <v>3.97</v>
      </c>
      <c r="EF15" s="36">
        <v>3.88</v>
      </c>
      <c r="EG15" s="36">
        <v>3.16</v>
      </c>
      <c r="EH15" s="36">
        <v>2.8</v>
      </c>
      <c r="EI15" s="36">
        <v>2.74</v>
      </c>
      <c r="EJ15" s="36" t="s">
        <v>194</v>
      </c>
      <c r="EK15" s="36">
        <v>3.23</v>
      </c>
      <c r="EL15" s="36">
        <v>3.91</v>
      </c>
      <c r="EM15" s="36">
        <v>3.85</v>
      </c>
      <c r="EN15" s="36">
        <v>3.45</v>
      </c>
      <c r="EO15" s="36">
        <v>3.07</v>
      </c>
      <c r="EP15" s="36">
        <v>3.02</v>
      </c>
      <c r="EQ15" s="36" t="s">
        <v>194</v>
      </c>
      <c r="ER15" s="36">
        <v>3.46</v>
      </c>
      <c r="ES15" s="36">
        <v>1.49</v>
      </c>
      <c r="ET15" s="36"/>
      <c r="EU15" s="36"/>
      <c r="EV15" s="36"/>
      <c r="EX15" s="36">
        <v>0</v>
      </c>
      <c r="EY15" s="36">
        <v>36.1</v>
      </c>
      <c r="EZ15" s="36">
        <v>30.61</v>
      </c>
      <c r="FA15" s="36">
        <v>44.27</v>
      </c>
      <c r="FB15" s="36">
        <v>0.3</v>
      </c>
      <c r="FC15" s="36">
        <v>0.3</v>
      </c>
      <c r="FD15" s="36">
        <v>135.69999999999999</v>
      </c>
      <c r="FE15" s="36">
        <v>0</v>
      </c>
      <c r="FF15" s="36">
        <v>20.76</v>
      </c>
      <c r="FG15" s="36"/>
      <c r="FH15" s="36">
        <v>0</v>
      </c>
      <c r="FI15" s="36">
        <v>49.28</v>
      </c>
      <c r="FJ15" s="61">
        <v>10.63</v>
      </c>
      <c r="FK15" s="61">
        <v>40.270000000000003</v>
      </c>
      <c r="FL15" s="36">
        <v>10.09</v>
      </c>
      <c r="FM15" s="61">
        <v>23.8</v>
      </c>
      <c r="FN15" s="71"/>
      <c r="FO15" s="61">
        <v>48.3</v>
      </c>
      <c r="FP15" s="61">
        <v>7.1</v>
      </c>
      <c r="FQ15" s="61">
        <v>22438.7</v>
      </c>
      <c r="FR15" s="61"/>
      <c r="FS15" s="45">
        <v>5.39</v>
      </c>
      <c r="FT15" s="68">
        <v>1.64</v>
      </c>
      <c r="FU15" s="50">
        <v>0.9</v>
      </c>
      <c r="FV15" s="43">
        <v>48.3</v>
      </c>
      <c r="FW15" s="43">
        <v>286.60000000000002</v>
      </c>
      <c r="FX15" s="43">
        <v>901</v>
      </c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  <c r="IX15" s="36"/>
      <c r="IY15" s="36"/>
      <c r="IZ15" s="36"/>
      <c r="JA15" s="36"/>
      <c r="JB15" s="36"/>
      <c r="JC15" s="36"/>
      <c r="JD15" s="36"/>
      <c r="JE15" s="36"/>
      <c r="JF15" s="36"/>
      <c r="JG15" s="36"/>
      <c r="JH15" s="36"/>
      <c r="JI15" s="36"/>
      <c r="JJ15" s="36"/>
      <c r="JK15" s="36"/>
      <c r="JL15" s="36"/>
      <c r="JM15" s="36"/>
    </row>
    <row r="16" spans="1:273" x14ac:dyDescent="0.3">
      <c r="A16" s="55" t="s">
        <v>216</v>
      </c>
      <c r="B16" s="53" t="s">
        <v>217</v>
      </c>
      <c r="C16" s="32" t="s">
        <v>197</v>
      </c>
      <c r="D16" s="32" t="s">
        <v>197</v>
      </c>
      <c r="E16" s="26">
        <v>26.5</v>
      </c>
      <c r="F16" s="74">
        <v>0.56398750613454696</v>
      </c>
      <c r="G16" s="56">
        <v>0.56398750613454696</v>
      </c>
      <c r="H16" s="47">
        <v>21.13</v>
      </c>
      <c r="I16" s="75">
        <v>0.59781586600000003</v>
      </c>
      <c r="J16" s="57">
        <v>0.59781586600000003</v>
      </c>
      <c r="K16" s="48">
        <v>59.23</v>
      </c>
      <c r="L16" s="76">
        <v>0.11938620392951919</v>
      </c>
      <c r="M16" s="58">
        <v>0.11938620392951919</v>
      </c>
      <c r="N16" s="49">
        <v>58.48</v>
      </c>
      <c r="O16" s="77">
        <v>0.14286866707415086</v>
      </c>
      <c r="P16" s="59">
        <v>0.14286866707415086</v>
      </c>
      <c r="Q16" s="50">
        <v>100</v>
      </c>
      <c r="R16" s="42">
        <f t="shared" si="1"/>
        <v>1</v>
      </c>
      <c r="S16" s="60">
        <f t="shared" si="2"/>
        <v>1.0636363636363637</v>
      </c>
      <c r="T16" s="60">
        <f>((Q16/100)*AJ16)/((FU16/100)*FQ16)</f>
        <v>0.22899267213967056</v>
      </c>
      <c r="U16" s="60">
        <f t="shared" si="0"/>
        <v>0.22899267213967056</v>
      </c>
      <c r="V16" s="50">
        <v>99.28</v>
      </c>
      <c r="W16" s="50">
        <f t="shared" si="3"/>
        <v>0.99280000000000002</v>
      </c>
      <c r="X16" s="50">
        <f>Z16/FW16</f>
        <v>0.99337055129099783</v>
      </c>
      <c r="Y16" s="51">
        <f t="shared" si="4"/>
        <v>1.1464214428286283</v>
      </c>
      <c r="Z16" s="52">
        <v>284.7</v>
      </c>
      <c r="AA16" s="51">
        <f>((Z16))/((FT16/100)*FQ16)</f>
        <v>0.74634710671872295</v>
      </c>
      <c r="AB16" s="51">
        <f t="shared" si="5"/>
        <v>0.74139923685561904</v>
      </c>
      <c r="AC16" s="50">
        <v>97.79</v>
      </c>
      <c r="AD16" s="50">
        <f t="shared" si="6"/>
        <v>0.9779000000000001</v>
      </c>
      <c r="AE16" s="50">
        <f>AG16/FX16</f>
        <v>0.98468368479467261</v>
      </c>
      <c r="AF16" s="51">
        <f t="shared" si="7"/>
        <v>1.3900709219858158</v>
      </c>
      <c r="AG16" s="52">
        <v>887.2</v>
      </c>
      <c r="AH16" s="51">
        <f>((AG16)/((FS16/100)*FQ16))</f>
        <v>0.69123832978245214</v>
      </c>
      <c r="AI16" s="51">
        <f t="shared" si="8"/>
        <v>0.68065110564150011</v>
      </c>
      <c r="AJ16" s="43">
        <v>48.3</v>
      </c>
      <c r="AK16" s="36">
        <v>79.5</v>
      </c>
      <c r="AL16" s="36">
        <v>74.91</v>
      </c>
      <c r="AM16" s="36">
        <v>65.09</v>
      </c>
      <c r="AN16" s="42">
        <v>74</v>
      </c>
      <c r="AO16" s="42">
        <v>60.45</v>
      </c>
      <c r="AP16" s="61">
        <v>82.39</v>
      </c>
      <c r="AQ16" s="61">
        <v>81.900000000000006</v>
      </c>
      <c r="AR16" s="61">
        <v>79.45</v>
      </c>
      <c r="AS16" s="61">
        <v>77</v>
      </c>
      <c r="AT16" s="61">
        <v>76.209999999999994</v>
      </c>
      <c r="AU16" s="61">
        <v>72.400000000000006</v>
      </c>
      <c r="AV16" s="61">
        <v>82.37</v>
      </c>
      <c r="AW16" s="61">
        <v>82.75</v>
      </c>
      <c r="AX16" s="61"/>
      <c r="AY16" s="61"/>
      <c r="AZ16" s="61">
        <v>81.36</v>
      </c>
      <c r="BA16" s="61">
        <v>80.41</v>
      </c>
      <c r="BB16" s="61">
        <v>74.64</v>
      </c>
      <c r="BC16" s="61">
        <v>70.14</v>
      </c>
      <c r="BD16" s="61">
        <v>68.59</v>
      </c>
      <c r="BE16" s="61">
        <v>52.7</v>
      </c>
      <c r="BF16" s="61">
        <v>82.38</v>
      </c>
      <c r="BG16" s="61">
        <v>81.760000000000005</v>
      </c>
      <c r="BH16" s="61"/>
      <c r="BI16" s="61">
        <v>80</v>
      </c>
      <c r="BJ16" s="61">
        <v>78.400000000000006</v>
      </c>
      <c r="BK16" s="61">
        <v>61.4</v>
      </c>
      <c r="BL16" s="61">
        <v>56.4</v>
      </c>
      <c r="BM16" s="61">
        <v>54.1</v>
      </c>
      <c r="BN16" s="61">
        <v>33.1</v>
      </c>
      <c r="BO16" s="62">
        <v>236.9</v>
      </c>
      <c r="BP16" s="63">
        <f>BO16+AJ16</f>
        <v>285.2</v>
      </c>
      <c r="BQ16" s="61"/>
      <c r="BR16" s="61">
        <v>69.86</v>
      </c>
      <c r="BS16" s="61">
        <v>78.02</v>
      </c>
      <c r="BU16" s="62">
        <v>603.1</v>
      </c>
      <c r="BV16" s="62">
        <f>BU16+AJ16</f>
        <v>651.4</v>
      </c>
      <c r="BW16" s="61">
        <v>55.74</v>
      </c>
      <c r="BX16" s="61">
        <v>70.02</v>
      </c>
      <c r="BY16" s="61"/>
      <c r="BZ16" s="61"/>
      <c r="CA16" s="61"/>
      <c r="CB16" s="61">
        <v>82.38</v>
      </c>
      <c r="CC16" s="61">
        <v>82.75</v>
      </c>
      <c r="CD16" s="61">
        <v>36.1</v>
      </c>
      <c r="CE16" s="61">
        <v>65.83</v>
      </c>
      <c r="CF16" s="61">
        <v>72.430000000000007</v>
      </c>
      <c r="CG16" s="61">
        <v>47.62</v>
      </c>
      <c r="CH16" s="61">
        <v>15.26</v>
      </c>
      <c r="CI16" s="61">
        <v>13.64</v>
      </c>
      <c r="CJ16" s="64">
        <v>27.67</v>
      </c>
      <c r="CK16" s="64">
        <v>33.56</v>
      </c>
      <c r="CL16" s="65">
        <v>35.200000000000003</v>
      </c>
      <c r="CM16" s="64">
        <v>17.14</v>
      </c>
      <c r="CN16" s="64">
        <f>AI16*(1-(CM16/100))</f>
        <v>0.56398750613454696</v>
      </c>
      <c r="CO16" s="66">
        <v>75.739999999999995</v>
      </c>
      <c r="CP16" s="66">
        <v>60</v>
      </c>
      <c r="CQ16" s="66">
        <v>65.010000000000005</v>
      </c>
      <c r="CR16" s="66">
        <v>51.54</v>
      </c>
      <c r="CS16" s="66">
        <v>46.18</v>
      </c>
      <c r="CT16" s="66">
        <v>26.5</v>
      </c>
      <c r="CU16" s="66">
        <v>11.88</v>
      </c>
      <c r="CV16" s="64">
        <v>11.26</v>
      </c>
      <c r="CW16" s="64">
        <v>12.17</v>
      </c>
      <c r="CX16" s="64">
        <f>AI16*(1-(CW16/100))</f>
        <v>0.59781586608492954</v>
      </c>
      <c r="CY16" s="67">
        <f>AI16*(1-(((CW16/100*CZ16)+(CM16/100*CL16))/(CZ16+CL16)))</f>
        <v>0.58141423701807748</v>
      </c>
      <c r="CZ16" s="65">
        <v>37.4</v>
      </c>
      <c r="DA16" s="64">
        <v>70.66</v>
      </c>
      <c r="DB16" s="64">
        <v>59.19</v>
      </c>
      <c r="DC16" s="64">
        <v>54.74</v>
      </c>
      <c r="DD16" s="64">
        <v>45.94</v>
      </c>
      <c r="DE16" s="64">
        <v>35.97</v>
      </c>
      <c r="DF16" s="64">
        <v>21.13</v>
      </c>
      <c r="DG16" s="64">
        <v>10.87</v>
      </c>
      <c r="DH16" s="64">
        <v>10.39</v>
      </c>
      <c r="DI16" s="36">
        <v>31.47</v>
      </c>
      <c r="DJ16" s="36">
        <v>28.34</v>
      </c>
      <c r="DK16" s="36">
        <v>6.66</v>
      </c>
      <c r="DL16" s="36">
        <v>2.92</v>
      </c>
      <c r="DM16" s="36">
        <v>2.78</v>
      </c>
      <c r="DN16" s="36">
        <v>29.12</v>
      </c>
      <c r="DO16" s="36">
        <v>2.6</v>
      </c>
      <c r="DP16" s="36">
        <v>32.26</v>
      </c>
      <c r="DQ16" s="44">
        <v>79.010000000000005</v>
      </c>
      <c r="DR16" s="44">
        <v>54.82</v>
      </c>
      <c r="DS16" s="44">
        <v>58.48</v>
      </c>
      <c r="DT16" s="44">
        <v>58.18</v>
      </c>
      <c r="DU16" s="44">
        <v>55.71</v>
      </c>
      <c r="DV16" s="44">
        <v>47.99</v>
      </c>
      <c r="DW16" s="44">
        <v>43.15</v>
      </c>
      <c r="DX16" s="44">
        <v>82.46</v>
      </c>
      <c r="DY16" s="44">
        <v>59.23</v>
      </c>
      <c r="DZ16" s="44">
        <v>58.41</v>
      </c>
      <c r="EA16" s="44">
        <v>55.13</v>
      </c>
      <c r="EB16" s="44">
        <v>54.98</v>
      </c>
      <c r="EC16" s="44">
        <v>50.85</v>
      </c>
      <c r="ED16" s="36">
        <v>48.4</v>
      </c>
      <c r="EE16" s="36">
        <v>3.86</v>
      </c>
      <c r="EF16" s="36">
        <v>3.73</v>
      </c>
      <c r="EG16" s="36">
        <v>2.92</v>
      </c>
      <c r="EH16" s="36">
        <v>2.59</v>
      </c>
      <c r="EI16" s="36">
        <v>2.5299999999999998</v>
      </c>
      <c r="EJ16" s="36" t="s">
        <v>194</v>
      </c>
      <c r="EK16" s="36">
        <v>3</v>
      </c>
      <c r="EL16" s="36">
        <v>3.83</v>
      </c>
      <c r="EM16" s="36">
        <v>3.74</v>
      </c>
      <c r="EN16" s="36">
        <v>3.13</v>
      </c>
      <c r="EO16" s="36">
        <v>2.81</v>
      </c>
      <c r="EP16" s="36">
        <v>2.76</v>
      </c>
      <c r="EQ16" s="36" t="s">
        <v>194</v>
      </c>
      <c r="ER16" s="36">
        <v>3.16</v>
      </c>
      <c r="ES16" s="36">
        <v>4.99</v>
      </c>
      <c r="ET16" s="36"/>
      <c r="EU16" s="36"/>
      <c r="EV16" s="36"/>
      <c r="EX16" s="36">
        <v>0</v>
      </c>
      <c r="EY16" s="36">
        <v>36.1</v>
      </c>
      <c r="EZ16" s="36">
        <v>39.950000000000003</v>
      </c>
      <c r="FA16" s="36">
        <v>46.43</v>
      </c>
      <c r="FB16" s="36">
        <v>0.3</v>
      </c>
      <c r="FC16" s="36">
        <v>0.3</v>
      </c>
      <c r="FD16" s="36">
        <v>135.69999999999999</v>
      </c>
      <c r="FE16" s="36">
        <v>0</v>
      </c>
      <c r="FF16" s="36">
        <v>18.329999999999998</v>
      </c>
      <c r="FG16" s="36"/>
      <c r="FH16" s="36">
        <v>0</v>
      </c>
      <c r="FI16" s="36">
        <v>49.74</v>
      </c>
      <c r="FJ16" s="61">
        <v>11.16</v>
      </c>
      <c r="FK16" s="61">
        <v>41.5</v>
      </c>
      <c r="FL16" s="36">
        <v>11.4</v>
      </c>
      <c r="FM16" s="61">
        <v>23.8</v>
      </c>
      <c r="FN16" s="71"/>
      <c r="FO16" s="61">
        <v>48.3</v>
      </c>
      <c r="FP16" s="61">
        <v>7.1</v>
      </c>
      <c r="FQ16" s="61">
        <v>22438.7</v>
      </c>
      <c r="FR16" s="61"/>
      <c r="FS16" s="45">
        <v>5.72</v>
      </c>
      <c r="FT16" s="68">
        <v>1.7</v>
      </c>
      <c r="FU16" s="50">
        <v>0.94</v>
      </c>
      <c r="FV16" s="43">
        <v>48.3</v>
      </c>
      <c r="FW16" s="43">
        <v>286.60000000000002</v>
      </c>
      <c r="FX16" s="43">
        <v>901</v>
      </c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  <c r="IX16" s="36"/>
      <c r="IY16" s="36"/>
      <c r="IZ16" s="36"/>
      <c r="JA16" s="36"/>
      <c r="JB16" s="36"/>
      <c r="JC16" s="36"/>
      <c r="JD16" s="36"/>
      <c r="JE16" s="36"/>
      <c r="JF16" s="36"/>
      <c r="JG16" s="36"/>
      <c r="JH16" s="36"/>
      <c r="JI16" s="36"/>
      <c r="JJ16" s="36"/>
      <c r="JK16" s="36"/>
      <c r="JL16" s="36"/>
      <c r="JM16" s="36"/>
    </row>
    <row r="17" spans="1:273" x14ac:dyDescent="0.3">
      <c r="A17" s="55" t="s">
        <v>218</v>
      </c>
      <c r="B17" s="53" t="s">
        <v>219</v>
      </c>
      <c r="C17" s="32" t="s">
        <v>192</v>
      </c>
      <c r="D17" s="32" t="s">
        <v>192</v>
      </c>
      <c r="E17" s="24">
        <v>24.64</v>
      </c>
      <c r="F17" s="74">
        <v>0.48423650665569573</v>
      </c>
      <c r="G17" s="56">
        <v>0.48423650665569573</v>
      </c>
      <c r="H17" s="47">
        <v>12.16</v>
      </c>
      <c r="I17" s="75">
        <v>0.6341724425930737</v>
      </c>
      <c r="J17" s="57">
        <v>0.6341724425930737</v>
      </c>
      <c r="K17" s="48">
        <v>56.88</v>
      </c>
      <c r="L17" s="76">
        <v>0.46174960801953563</v>
      </c>
      <c r="M17" s="58">
        <v>0.46174960801953563</v>
      </c>
      <c r="N17" s="49">
        <v>57.19</v>
      </c>
      <c r="O17" s="77">
        <v>0.50246346486699323</v>
      </c>
      <c r="P17" s="59">
        <v>0.50246346486699323</v>
      </c>
      <c r="Q17" s="50">
        <v>98.24</v>
      </c>
      <c r="R17" s="42">
        <f t="shared" si="1"/>
        <v>0.98239999999999994</v>
      </c>
      <c r="S17" s="60">
        <f t="shared" si="2"/>
        <v>1.0306493506493506</v>
      </c>
      <c r="T17" s="60">
        <f>((Q17/100)*AJ17)/((FU17/100)*FQ17)</f>
        <v>0.40666280200656069</v>
      </c>
      <c r="U17" s="60">
        <f t="shared" si="0"/>
        <v>0.39950553669124517</v>
      </c>
      <c r="V17" s="50">
        <v>98.55</v>
      </c>
      <c r="W17" s="50">
        <f t="shared" si="3"/>
        <v>0.98549999999999993</v>
      </c>
      <c r="X17" s="50">
        <f>Z17/FW17</f>
        <v>0.98778785764131194</v>
      </c>
      <c r="Y17" s="51">
        <f t="shared" si="4"/>
        <v>1.150256035113387</v>
      </c>
      <c r="Z17" s="52">
        <v>283.10000000000002</v>
      </c>
      <c r="AA17" s="51">
        <f>((Z17))/((FT17/100)*FQ17)</f>
        <v>0.80875611766438782</v>
      </c>
      <c r="AB17" s="51">
        <f t="shared" si="5"/>
        <v>0.79887947282201044</v>
      </c>
      <c r="AC17" s="50">
        <v>97.7</v>
      </c>
      <c r="AD17" s="50">
        <f t="shared" si="6"/>
        <v>0.97699999999999998</v>
      </c>
      <c r="AE17" s="50">
        <f>AG17/FX17</f>
        <v>0.98423973362930073</v>
      </c>
      <c r="AF17" s="51">
        <f t="shared" si="7"/>
        <v>1.3996383363471974</v>
      </c>
      <c r="AG17" s="52">
        <v>886.8</v>
      </c>
      <c r="AH17" s="51">
        <f>((AG17)/((FS17/100)*FQ17))</f>
        <v>0.70953332349897302</v>
      </c>
      <c r="AI17" s="51">
        <f t="shared" si="8"/>
        <v>0.69835088932174172</v>
      </c>
      <c r="AJ17" s="43">
        <v>48.3</v>
      </c>
      <c r="AK17" s="36">
        <v>77.91</v>
      </c>
      <c r="AL17" s="36">
        <v>72.97</v>
      </c>
      <c r="AM17" s="36">
        <v>63.33</v>
      </c>
      <c r="AN17" s="42">
        <v>71.98</v>
      </c>
      <c r="AO17" s="42">
        <v>58.74</v>
      </c>
      <c r="AP17" s="61">
        <v>79.69</v>
      </c>
      <c r="AQ17" s="61">
        <v>79.36</v>
      </c>
      <c r="AR17" s="61">
        <v>78.22</v>
      </c>
      <c r="AS17" s="61" t="s">
        <v>220</v>
      </c>
      <c r="AT17" s="61">
        <v>73.33</v>
      </c>
      <c r="AU17" s="61">
        <v>70.2</v>
      </c>
      <c r="AV17" s="61">
        <v>79.680000000000007</v>
      </c>
      <c r="AW17" s="61">
        <v>79.92</v>
      </c>
      <c r="AX17" s="61"/>
      <c r="AY17" s="61"/>
      <c r="AZ17" s="61">
        <v>79.03</v>
      </c>
      <c r="BA17" s="61">
        <v>78.62</v>
      </c>
      <c r="BB17" s="61">
        <v>72.08</v>
      </c>
      <c r="BC17" s="61">
        <v>68.349999999999994</v>
      </c>
      <c r="BD17" s="61">
        <v>67.319999999999993</v>
      </c>
      <c r="BE17" s="61">
        <v>50.8</v>
      </c>
      <c r="BF17" s="61">
        <v>79.680000000000007</v>
      </c>
      <c r="BG17" s="61">
        <v>81.599999999999994</v>
      </c>
      <c r="BH17" s="61"/>
      <c r="BI17" s="61">
        <v>78.400000000000006</v>
      </c>
      <c r="BJ17" s="61">
        <v>77.400000000000006</v>
      </c>
      <c r="BK17" s="61">
        <v>59.1</v>
      </c>
      <c r="BL17" s="61">
        <v>55.3</v>
      </c>
      <c r="BM17" s="61">
        <v>53.7</v>
      </c>
      <c r="BN17" s="61">
        <v>24.2</v>
      </c>
      <c r="BO17" s="62">
        <v>236.9</v>
      </c>
      <c r="BP17" s="63">
        <f>BO17+AJ17</f>
        <v>285.2</v>
      </c>
      <c r="BQ17" s="61"/>
      <c r="BR17" s="61">
        <v>68.17</v>
      </c>
      <c r="BS17" s="61">
        <v>77.099999999999994</v>
      </c>
      <c r="BU17" s="62">
        <v>603.1</v>
      </c>
      <c r="BV17" s="62">
        <f>BU17+AJ17</f>
        <v>651.4</v>
      </c>
      <c r="BW17" s="61">
        <v>54.78</v>
      </c>
      <c r="BX17" s="61">
        <v>67.75</v>
      </c>
      <c r="BY17" s="61"/>
      <c r="BZ17" s="61"/>
      <c r="CA17" s="61"/>
      <c r="CB17" s="61">
        <v>79.680000000000007</v>
      </c>
      <c r="CC17" s="61">
        <v>79.92</v>
      </c>
      <c r="CD17" s="61">
        <v>36.1</v>
      </c>
      <c r="CE17" s="61">
        <v>66.55</v>
      </c>
      <c r="CF17" s="61">
        <v>68.81</v>
      </c>
      <c r="CG17" s="61">
        <v>38.56</v>
      </c>
      <c r="CH17" s="61">
        <v>11.46</v>
      </c>
      <c r="CI17" s="61">
        <v>8.2899999999999991</v>
      </c>
      <c r="CJ17" s="64">
        <v>21.54</v>
      </c>
      <c r="CK17" s="64">
        <v>32.659999999999997</v>
      </c>
      <c r="CL17" s="65">
        <v>35.200000000000003</v>
      </c>
      <c r="CM17" s="64">
        <v>30.66</v>
      </c>
      <c r="CN17" s="64">
        <f>AI17*(1-(CM17/100))</f>
        <v>0.48423650665569573</v>
      </c>
      <c r="CO17" s="66">
        <v>74.819999999999993</v>
      </c>
      <c r="CP17" s="66">
        <v>56.77</v>
      </c>
      <c r="CQ17" s="66">
        <v>69.28</v>
      </c>
      <c r="CR17" s="66">
        <v>62.49</v>
      </c>
      <c r="CS17" s="66">
        <v>53.92</v>
      </c>
      <c r="CT17" s="66">
        <v>24.64</v>
      </c>
      <c r="CU17" s="66">
        <v>5.3</v>
      </c>
      <c r="CV17" s="64">
        <v>4.8099999999999996</v>
      </c>
      <c r="CW17" s="64">
        <v>9.19</v>
      </c>
      <c r="CX17" s="64">
        <f>AI17*(1-(CW17/100))</f>
        <v>0.6341724425930737</v>
      </c>
      <c r="CY17" s="67">
        <f>AI17*(1-(((CW17/100*CZ17)+(CM17/100*CL17))/(CZ17+CL17)))</f>
        <v>0.56147623122949653</v>
      </c>
      <c r="CZ17" s="65">
        <v>37.4</v>
      </c>
      <c r="DA17" s="64">
        <v>69.91</v>
      </c>
      <c r="DB17" s="64">
        <v>56.01</v>
      </c>
      <c r="DC17" s="64">
        <v>52.47</v>
      </c>
      <c r="DD17" s="64">
        <v>41.77</v>
      </c>
      <c r="DE17" s="64">
        <v>29.9</v>
      </c>
      <c r="DF17" s="64">
        <v>12.16</v>
      </c>
      <c r="DG17" s="64">
        <v>4.8499999999999996</v>
      </c>
      <c r="DH17" s="64">
        <v>4.47</v>
      </c>
      <c r="DI17" s="36">
        <v>25.87</v>
      </c>
      <c r="DJ17" s="36">
        <v>24.54</v>
      </c>
      <c r="DK17" s="36">
        <v>4</v>
      </c>
      <c r="DL17" s="36">
        <v>2.2200000000000002</v>
      </c>
      <c r="DM17" s="36">
        <v>2.11</v>
      </c>
      <c r="DN17" s="36">
        <v>24.87</v>
      </c>
      <c r="DO17" s="36">
        <v>2.6</v>
      </c>
      <c r="DP17" s="36">
        <v>34.770000000000003</v>
      </c>
      <c r="DQ17" s="44">
        <v>28.05</v>
      </c>
      <c r="DR17" s="44">
        <v>40.950000000000003</v>
      </c>
      <c r="DS17" s="44">
        <v>57.19</v>
      </c>
      <c r="DT17" s="44">
        <v>56.74</v>
      </c>
      <c r="DU17" s="44">
        <v>45.59</v>
      </c>
      <c r="DV17" s="44">
        <v>13.27</v>
      </c>
      <c r="DW17" s="44">
        <v>10.28</v>
      </c>
      <c r="DX17" s="44">
        <v>33.880000000000003</v>
      </c>
      <c r="DY17" s="44">
        <v>56.88</v>
      </c>
      <c r="DZ17" s="44">
        <v>56.55</v>
      </c>
      <c r="EA17" s="44">
        <v>50.74</v>
      </c>
      <c r="EB17" s="44">
        <v>50.86</v>
      </c>
      <c r="EC17" s="44">
        <v>44.38</v>
      </c>
      <c r="ED17" s="36">
        <v>43.1</v>
      </c>
      <c r="EE17" s="36">
        <v>17.760000000000002</v>
      </c>
      <c r="EF17" s="36">
        <v>2.4700000000000002</v>
      </c>
      <c r="EG17" s="36">
        <v>1.93</v>
      </c>
      <c r="EH17" s="36">
        <v>1.73</v>
      </c>
      <c r="EI17" s="36">
        <v>1.71</v>
      </c>
      <c r="EJ17" s="36" t="s">
        <v>194</v>
      </c>
      <c r="EK17" s="36">
        <v>2.0299999999999998</v>
      </c>
      <c r="EL17" s="36">
        <v>2.58</v>
      </c>
      <c r="EM17" s="36">
        <v>2.5499999999999998</v>
      </c>
      <c r="EN17" s="36">
        <v>2.08</v>
      </c>
      <c r="EO17" s="36">
        <v>1.89</v>
      </c>
      <c r="EP17" s="36">
        <v>1.83</v>
      </c>
      <c r="EQ17" s="36" t="s">
        <v>194</v>
      </c>
      <c r="ER17" s="36">
        <v>2.11</v>
      </c>
      <c r="ES17" s="36">
        <v>1.56</v>
      </c>
      <c r="ET17" s="36"/>
      <c r="EU17" s="36"/>
      <c r="EV17" s="36"/>
      <c r="EX17" s="36">
        <v>0</v>
      </c>
      <c r="EY17" s="36">
        <v>36.1</v>
      </c>
      <c r="EZ17" s="36">
        <v>28.95</v>
      </c>
      <c r="FA17" s="36">
        <v>42.25</v>
      </c>
      <c r="FB17" s="36">
        <v>0.3</v>
      </c>
      <c r="FC17" s="36">
        <v>0.3</v>
      </c>
      <c r="FD17" s="36">
        <v>135.69999999999999</v>
      </c>
      <c r="FE17" s="36">
        <v>0</v>
      </c>
      <c r="FF17" s="36">
        <v>15.24</v>
      </c>
      <c r="FG17" s="36"/>
      <c r="FH17" s="36">
        <v>0</v>
      </c>
      <c r="FI17" s="36">
        <v>40.869999999999997</v>
      </c>
      <c r="FJ17" s="61">
        <v>10.56</v>
      </c>
      <c r="FK17" s="61">
        <v>40.54</v>
      </c>
      <c r="FL17" s="36">
        <v>7.96</v>
      </c>
      <c r="FM17" s="61">
        <v>23.8</v>
      </c>
      <c r="FN17" s="71"/>
      <c r="FO17" s="61">
        <v>48.3</v>
      </c>
      <c r="FP17" s="61">
        <v>7.1</v>
      </c>
      <c r="FQ17" s="61">
        <v>22438.7</v>
      </c>
      <c r="FR17" s="61"/>
      <c r="FS17" s="45">
        <v>5.57</v>
      </c>
      <c r="FT17" s="68">
        <v>1.56</v>
      </c>
      <c r="FU17" s="50">
        <v>0.52</v>
      </c>
      <c r="FV17" s="43">
        <v>48.3</v>
      </c>
      <c r="FW17" s="43">
        <v>286.60000000000002</v>
      </c>
      <c r="FX17" s="43">
        <v>901</v>
      </c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</row>
    <row r="18" spans="1:273" x14ac:dyDescent="0.3">
      <c r="A18" s="55" t="s">
        <v>221</v>
      </c>
      <c r="B18" s="53" t="s">
        <v>34</v>
      </c>
      <c r="C18" s="32" t="s">
        <v>192</v>
      </c>
      <c r="D18" s="32" t="s">
        <v>192</v>
      </c>
      <c r="E18" s="27">
        <v>21.26</v>
      </c>
      <c r="F18" s="74">
        <v>0.61446623996876615</v>
      </c>
      <c r="G18" s="56">
        <v>0.61446623996876615</v>
      </c>
      <c r="H18" s="47">
        <v>15.24</v>
      </c>
      <c r="I18" s="75">
        <v>0.70304185551276466</v>
      </c>
      <c r="J18" s="57">
        <v>0.70304185551276466</v>
      </c>
      <c r="K18" s="48">
        <v>57.9</v>
      </c>
      <c r="L18" s="76">
        <v>0.4376039994698197</v>
      </c>
      <c r="M18" s="58">
        <v>0.4376039994698197</v>
      </c>
      <c r="N18" s="49">
        <v>57.15</v>
      </c>
      <c r="O18" s="77">
        <v>0.3418036191995571</v>
      </c>
      <c r="P18" s="59">
        <v>0.3418036191995571</v>
      </c>
      <c r="Q18" s="50">
        <v>100</v>
      </c>
      <c r="R18" s="42">
        <f t="shared" si="1"/>
        <v>1</v>
      </c>
      <c r="S18" s="60">
        <f t="shared" si="2"/>
        <v>1.05012987012987</v>
      </c>
      <c r="T18" s="60">
        <f>((Q18/100)*AJ18)/((FU18/100)*FQ18)</f>
        <v>0.14779201045628471</v>
      </c>
      <c r="U18" s="60">
        <f t="shared" si="0"/>
        <v>0.14779201045628471</v>
      </c>
      <c r="V18" s="50">
        <v>99.56</v>
      </c>
      <c r="W18" s="50">
        <f t="shared" si="3"/>
        <v>0.99560000000000004</v>
      </c>
      <c r="X18" s="50">
        <f>Z18/FW18</f>
        <v>0.99570405727923628</v>
      </c>
      <c r="Y18" s="51">
        <f t="shared" si="4"/>
        <v>1.1326837655824615</v>
      </c>
      <c r="Z18" s="52">
        <v>208.6</v>
      </c>
      <c r="AA18" s="51">
        <f>((Z18))/((FT18/100)*FQ18)</f>
        <v>0.73356789453952242</v>
      </c>
      <c r="AB18" s="51">
        <f t="shared" si="5"/>
        <v>0.73041652888278941</v>
      </c>
      <c r="AC18" s="50">
        <v>98.94</v>
      </c>
      <c r="AD18" s="50">
        <f t="shared" si="6"/>
        <v>0.98939999999999995</v>
      </c>
      <c r="AE18" s="50">
        <f>AG18/FX18</f>
        <v>0.99192321198642164</v>
      </c>
      <c r="AF18" s="51">
        <f t="shared" si="7"/>
        <v>1.3752244165170555</v>
      </c>
      <c r="AG18" s="52">
        <v>847.4</v>
      </c>
      <c r="AH18" s="51">
        <f>((AG18)/((FS18/100)*FQ18))</f>
        <v>0.72835927609717555</v>
      </c>
      <c r="AI18" s="51">
        <f t="shared" si="8"/>
        <v>0.72247647262641523</v>
      </c>
      <c r="AJ18" s="43">
        <v>22.4</v>
      </c>
      <c r="AK18" s="36">
        <v>78.81</v>
      </c>
      <c r="AL18" s="36">
        <v>74.47</v>
      </c>
      <c r="AM18" s="36">
        <v>63.59</v>
      </c>
      <c r="AN18" s="42">
        <v>74</v>
      </c>
      <c r="AO18" s="42">
        <v>59.98</v>
      </c>
      <c r="AP18" s="61">
        <v>81.430000000000007</v>
      </c>
      <c r="AQ18" s="61">
        <v>80.86</v>
      </c>
      <c r="AR18" s="61">
        <v>78.739999999999995</v>
      </c>
      <c r="AS18" s="61">
        <v>77</v>
      </c>
      <c r="AT18" s="61">
        <v>76.63</v>
      </c>
      <c r="AU18" s="61">
        <v>73.8</v>
      </c>
      <c r="AV18" s="61">
        <v>80.930000000000007</v>
      </c>
      <c r="AW18" s="61">
        <v>81.37</v>
      </c>
      <c r="AX18" s="61"/>
      <c r="AY18" s="61"/>
      <c r="AZ18" s="61">
        <v>79.94</v>
      </c>
      <c r="BA18" s="61">
        <v>79.05</v>
      </c>
      <c r="BB18" s="61">
        <v>74.56</v>
      </c>
      <c r="BC18" s="61">
        <v>69.790000000000006</v>
      </c>
      <c r="BD18" s="61">
        <v>68.37</v>
      </c>
      <c r="BE18" s="61">
        <v>59.5</v>
      </c>
      <c r="BF18" s="61">
        <v>80.930000000000007</v>
      </c>
      <c r="BG18" s="61">
        <v>82.09</v>
      </c>
      <c r="BH18" s="61"/>
      <c r="BI18" s="61">
        <v>78.3</v>
      </c>
      <c r="BJ18" s="61">
        <v>76.599999999999994</v>
      </c>
      <c r="BK18" s="61">
        <v>59.8</v>
      </c>
      <c r="BL18" s="61">
        <v>55.7</v>
      </c>
      <c r="BM18" s="61">
        <v>54.3</v>
      </c>
      <c r="BN18" s="61">
        <v>43.2</v>
      </c>
      <c r="BO18" s="62">
        <v>186.6</v>
      </c>
      <c r="BP18" s="63">
        <f>BO18+AJ18</f>
        <v>209</v>
      </c>
      <c r="BQ18" s="61"/>
      <c r="BR18" s="61">
        <v>69.63</v>
      </c>
      <c r="BS18" s="61">
        <v>77.510000000000005</v>
      </c>
      <c r="BU18" s="62">
        <v>632.79999999999995</v>
      </c>
      <c r="BV18" s="62">
        <f>BU18+AJ18</f>
        <v>655.19999999999993</v>
      </c>
      <c r="BW18" s="61">
        <v>55.3</v>
      </c>
      <c r="BX18" s="61">
        <v>68.989999999999995</v>
      </c>
      <c r="BY18" s="61"/>
      <c r="BZ18" s="61"/>
      <c r="CA18" s="61"/>
      <c r="CB18" s="61">
        <v>80.930000000000007</v>
      </c>
      <c r="CC18" s="61">
        <v>81.37</v>
      </c>
      <c r="CD18" s="61">
        <v>55.8</v>
      </c>
      <c r="CE18" s="61">
        <v>73.86</v>
      </c>
      <c r="CF18" s="61">
        <v>71.040000000000006</v>
      </c>
      <c r="CG18" s="61">
        <v>35.51</v>
      </c>
      <c r="CH18" s="61">
        <v>10.78</v>
      </c>
      <c r="CI18" s="61">
        <v>9.3000000000000007</v>
      </c>
      <c r="CJ18" s="64">
        <v>27.09</v>
      </c>
      <c r="CK18" s="64">
        <v>20.55</v>
      </c>
      <c r="CL18" s="65">
        <v>28</v>
      </c>
      <c r="CM18" s="64">
        <v>2.69</v>
      </c>
      <c r="CN18" s="64">
        <f>AI18*(1-(CM18/100))</f>
        <v>0.70304185551276466</v>
      </c>
      <c r="CO18" s="66">
        <v>54.5</v>
      </c>
      <c r="CP18" s="66">
        <v>70.64</v>
      </c>
      <c r="CQ18" s="66">
        <v>43.16</v>
      </c>
      <c r="CR18" s="66">
        <v>33.83</v>
      </c>
      <c r="CS18" s="66">
        <v>25.08</v>
      </c>
      <c r="CT18" s="66">
        <v>15.24</v>
      </c>
      <c r="CU18" s="66">
        <v>7.47</v>
      </c>
      <c r="CV18" s="64">
        <v>7.22</v>
      </c>
      <c r="CW18" s="64">
        <v>14.95</v>
      </c>
      <c r="CX18" s="64">
        <f>AI18*(1-(CW18/100))</f>
        <v>0.61446623996876615</v>
      </c>
      <c r="CY18" s="67">
        <f>AI18*(1-(((CW18/100*CZ18)+(CM18/100*CL18))/(CZ18+CL18)))</f>
        <v>0.65997297822990297</v>
      </c>
      <c r="CZ18" s="65">
        <v>26.5</v>
      </c>
      <c r="DA18" s="64">
        <v>67.260000000000005</v>
      </c>
      <c r="DB18" s="64">
        <v>62.8</v>
      </c>
      <c r="DC18" s="64">
        <v>58.28</v>
      </c>
      <c r="DD18" s="64">
        <v>47.3</v>
      </c>
      <c r="DE18" s="64">
        <v>35.340000000000003</v>
      </c>
      <c r="DF18" s="64">
        <v>21.26</v>
      </c>
      <c r="DG18" s="64">
        <v>7.43</v>
      </c>
      <c r="DH18" s="64">
        <v>7.13</v>
      </c>
      <c r="DI18" s="36">
        <v>24.25</v>
      </c>
      <c r="DJ18" s="36">
        <v>22.64</v>
      </c>
      <c r="DK18" s="36">
        <v>6.56</v>
      </c>
      <c r="DL18" s="36">
        <v>2.95</v>
      </c>
      <c r="DM18" s="36">
        <v>2.81</v>
      </c>
      <c r="DN18" s="36">
        <v>23.05</v>
      </c>
      <c r="DO18" s="36">
        <v>3.6</v>
      </c>
      <c r="DP18" s="36">
        <v>27.57</v>
      </c>
      <c r="DQ18" s="44">
        <v>39.43</v>
      </c>
      <c r="DR18" s="44">
        <v>51.82</v>
      </c>
      <c r="DS18" s="44">
        <v>57.9</v>
      </c>
      <c r="DT18" s="44">
        <v>56.8</v>
      </c>
      <c r="DU18" s="44">
        <v>52.17</v>
      </c>
      <c r="DV18" s="44">
        <v>44.51</v>
      </c>
      <c r="DW18" s="44">
        <v>42.57</v>
      </c>
      <c r="DX18" s="44">
        <v>52.69</v>
      </c>
      <c r="DY18" s="44">
        <v>57.15</v>
      </c>
      <c r="DZ18" s="44">
        <v>56.63</v>
      </c>
      <c r="EA18" s="44">
        <v>53.42</v>
      </c>
      <c r="EB18" s="44">
        <v>52.67</v>
      </c>
      <c r="EC18" s="44">
        <v>45.91</v>
      </c>
      <c r="ED18" s="36">
        <v>44.11</v>
      </c>
      <c r="EE18" s="36">
        <v>6.17</v>
      </c>
      <c r="EF18" s="36">
        <v>5.99</v>
      </c>
      <c r="EG18" s="36">
        <v>5.25</v>
      </c>
      <c r="EH18" s="36">
        <v>4.6100000000000003</v>
      </c>
      <c r="EI18" s="36">
        <v>4.4800000000000004</v>
      </c>
      <c r="EJ18" s="36" t="s">
        <v>194</v>
      </c>
      <c r="EK18" s="36">
        <v>5.24</v>
      </c>
      <c r="EL18" s="36">
        <v>5.17</v>
      </c>
      <c r="EM18" s="36">
        <v>5.07</v>
      </c>
      <c r="EN18" s="36">
        <v>4.3899999999999997</v>
      </c>
      <c r="EO18" s="36">
        <v>3.88</v>
      </c>
      <c r="EP18" s="36">
        <v>3.81</v>
      </c>
      <c r="EQ18" s="36" t="s">
        <v>194</v>
      </c>
      <c r="ER18" s="36">
        <v>4.3899999999999997</v>
      </c>
      <c r="ES18" s="36">
        <v>5.49</v>
      </c>
      <c r="ET18" s="36"/>
      <c r="EU18" s="36"/>
      <c r="EV18" s="36"/>
      <c r="EX18" s="36">
        <v>0</v>
      </c>
      <c r="EY18" s="36">
        <v>55.8</v>
      </c>
      <c r="EZ18" s="36">
        <v>23.96</v>
      </c>
      <c r="FA18" s="36">
        <v>39.42</v>
      </c>
      <c r="FB18" s="36">
        <v>0.4</v>
      </c>
      <c r="FC18" s="36">
        <v>0.8</v>
      </c>
      <c r="FD18" s="36">
        <v>109.5</v>
      </c>
      <c r="FE18" s="36">
        <v>0</v>
      </c>
      <c r="FF18" s="36">
        <v>30.07</v>
      </c>
      <c r="FG18" s="36"/>
      <c r="FH18" s="36">
        <v>0</v>
      </c>
      <c r="FI18" s="36">
        <v>49.05</v>
      </c>
      <c r="FJ18" s="61">
        <v>18.09</v>
      </c>
      <c r="FK18" s="61">
        <v>40.04</v>
      </c>
      <c r="FL18" s="36">
        <v>8.7799999999999994</v>
      </c>
      <c r="FM18" s="61">
        <v>25.3</v>
      </c>
      <c r="FN18" s="71"/>
      <c r="FO18" s="61">
        <v>22.4</v>
      </c>
      <c r="FP18" s="61">
        <v>3.9</v>
      </c>
      <c r="FQ18" s="61">
        <v>14434.7</v>
      </c>
      <c r="FR18" s="61"/>
      <c r="FS18" s="45">
        <v>8.06</v>
      </c>
      <c r="FT18" s="68">
        <v>1.97</v>
      </c>
      <c r="FU18" s="45">
        <v>1.05</v>
      </c>
      <c r="FV18" s="43">
        <v>22.4</v>
      </c>
      <c r="FW18" s="43">
        <v>209.5</v>
      </c>
      <c r="FX18" s="43">
        <v>854.3</v>
      </c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</row>
    <row r="19" spans="1:273" x14ac:dyDescent="0.3">
      <c r="A19" s="55" t="s">
        <v>222</v>
      </c>
      <c r="B19" s="53" t="s">
        <v>223</v>
      </c>
      <c r="C19" s="32" t="s">
        <v>192</v>
      </c>
      <c r="D19" s="32" t="s">
        <v>192</v>
      </c>
      <c r="E19" s="27">
        <v>21.54</v>
      </c>
      <c r="F19" s="74">
        <v>0.5903162253417048</v>
      </c>
      <c r="G19" s="56">
        <v>0.5903162253417048</v>
      </c>
      <c r="H19" s="47">
        <v>15.54</v>
      </c>
      <c r="I19" s="75">
        <v>0.67234908100000002</v>
      </c>
      <c r="J19" s="57">
        <v>0.67234908100000002</v>
      </c>
      <c r="K19" s="48">
        <v>57.93</v>
      </c>
      <c r="L19" s="76">
        <v>0.50619424820205872</v>
      </c>
      <c r="M19" s="58">
        <v>0.50619424820205872</v>
      </c>
      <c r="N19" s="49">
        <v>56.66</v>
      </c>
      <c r="O19" s="77">
        <v>0.48112478481607157</v>
      </c>
      <c r="P19" s="59">
        <v>0.48112478481607157</v>
      </c>
      <c r="Q19" s="50">
        <v>100</v>
      </c>
      <c r="R19" s="42">
        <f t="shared" si="1"/>
        <v>1</v>
      </c>
      <c r="S19" s="60">
        <f t="shared" si="2"/>
        <v>1.0505194805194806</v>
      </c>
      <c r="T19" s="60">
        <f>((Q19/100)*AJ19)/((FU19/100)*FQ19)</f>
        <v>0.18696579636036018</v>
      </c>
      <c r="U19" s="60">
        <f t="shared" si="0"/>
        <v>0.18696579636036018</v>
      </c>
      <c r="V19" s="50">
        <v>99.8</v>
      </c>
      <c r="W19" s="50">
        <f t="shared" si="3"/>
        <v>0.998</v>
      </c>
      <c r="X19" s="50">
        <f>Z19/FW19</f>
        <v>0.99761336515513122</v>
      </c>
      <c r="Y19" s="51">
        <f t="shared" si="4"/>
        <v>1.1362854686156492</v>
      </c>
      <c r="Z19" s="52">
        <v>209</v>
      </c>
      <c r="AA19" s="51">
        <f>((Z19))/((FT19/100)*FQ19)</f>
        <v>0.74634013012315181</v>
      </c>
      <c r="AB19" s="51">
        <f t="shared" si="5"/>
        <v>0.744558888762476</v>
      </c>
      <c r="AC19" s="50">
        <v>98.06</v>
      </c>
      <c r="AD19" s="50">
        <f t="shared" si="6"/>
        <v>0.98060000000000003</v>
      </c>
      <c r="AE19" s="50">
        <f>AG19/FX19</f>
        <v>0.98525108275781348</v>
      </c>
      <c r="AF19" s="51">
        <f t="shared" si="7"/>
        <v>1.3646209386281587</v>
      </c>
      <c r="AG19" s="52">
        <v>841.7</v>
      </c>
      <c r="AH19" s="51">
        <f>((AG19)/((FS19/100)*FQ19))</f>
        <v>0.70679849546053908</v>
      </c>
      <c r="AI19" s="51">
        <f t="shared" si="8"/>
        <v>0.69637398294408959</v>
      </c>
      <c r="AJ19" s="43">
        <v>22.4</v>
      </c>
      <c r="AK19" s="36">
        <v>79.05</v>
      </c>
      <c r="AL19" s="36">
        <v>73.760000000000005</v>
      </c>
      <c r="AM19" s="36">
        <v>62.98</v>
      </c>
      <c r="AN19" s="42">
        <v>73.150000000000006</v>
      </c>
      <c r="AO19" s="42">
        <v>59.37</v>
      </c>
      <c r="AP19" s="61">
        <v>81.14</v>
      </c>
      <c r="AQ19" s="61">
        <v>80.89</v>
      </c>
      <c r="AR19" s="61">
        <v>79.150000000000006</v>
      </c>
      <c r="AS19" s="61">
        <v>77</v>
      </c>
      <c r="AT19" s="61">
        <v>76.45</v>
      </c>
      <c r="AU19" s="61">
        <v>73.3</v>
      </c>
      <c r="AV19" s="61">
        <v>80.930000000000007</v>
      </c>
      <c r="AW19" s="61">
        <v>81.11</v>
      </c>
      <c r="AX19" s="61"/>
      <c r="AY19" s="61"/>
      <c r="AZ19" s="61">
        <v>80.150000000000006</v>
      </c>
      <c r="BA19" s="61">
        <v>79.290000000000006</v>
      </c>
      <c r="BB19" s="61">
        <v>73.44</v>
      </c>
      <c r="BC19" s="61">
        <v>69.78</v>
      </c>
      <c r="BD19" s="61">
        <v>68.33</v>
      </c>
      <c r="BE19" s="61">
        <v>59</v>
      </c>
      <c r="BF19" s="61">
        <v>80.930000000000007</v>
      </c>
      <c r="BG19" s="61">
        <v>81.709999999999994</v>
      </c>
      <c r="BH19" s="61"/>
      <c r="BI19" s="61">
        <v>78.3</v>
      </c>
      <c r="BJ19" s="61">
        <v>75.599999999999994</v>
      </c>
      <c r="BK19" s="61">
        <v>59.4</v>
      </c>
      <c r="BL19" s="61">
        <v>55.4</v>
      </c>
      <c r="BM19" s="61">
        <v>53.7</v>
      </c>
      <c r="BN19" s="61">
        <v>42.6</v>
      </c>
      <c r="BO19" s="62">
        <v>186.6</v>
      </c>
      <c r="BP19" s="63">
        <f>BO19+AJ19</f>
        <v>209</v>
      </c>
      <c r="BQ19" s="61"/>
      <c r="BR19" s="61">
        <v>69.63</v>
      </c>
      <c r="BS19" s="61">
        <v>76.55</v>
      </c>
      <c r="BU19" s="62">
        <v>632.79999999999995</v>
      </c>
      <c r="BV19" s="62">
        <f>BU19+AJ19</f>
        <v>655.19999999999993</v>
      </c>
      <c r="BW19" s="61">
        <v>54.94</v>
      </c>
      <c r="BX19" s="61">
        <v>68.290000000000006</v>
      </c>
      <c r="BY19" s="61"/>
      <c r="BZ19" s="61"/>
      <c r="CA19" s="61"/>
      <c r="CB19" s="61">
        <v>80.930000000000007</v>
      </c>
      <c r="CC19" s="61">
        <v>81.11</v>
      </c>
      <c r="CD19" s="61">
        <v>55.8</v>
      </c>
      <c r="CE19" s="61">
        <v>71.86</v>
      </c>
      <c r="CF19" s="61">
        <v>68.56</v>
      </c>
      <c r="CG19" s="61">
        <v>41.14</v>
      </c>
      <c r="CH19" s="61">
        <v>12.11</v>
      </c>
      <c r="CI19" s="61">
        <v>7.96</v>
      </c>
      <c r="CJ19" s="64">
        <v>28.62</v>
      </c>
      <c r="CK19" s="64">
        <v>20.25</v>
      </c>
      <c r="CL19" s="65">
        <v>28</v>
      </c>
      <c r="CM19" s="64">
        <v>3.45</v>
      </c>
      <c r="CN19" s="64">
        <f>AI19*(1-(CM19/100))</f>
        <v>0.67234908053251852</v>
      </c>
      <c r="CO19" s="66">
        <v>56.09</v>
      </c>
      <c r="CP19" s="66">
        <v>70.400000000000006</v>
      </c>
      <c r="CQ19" s="66">
        <v>41.91</v>
      </c>
      <c r="CR19" s="66">
        <v>28.51</v>
      </c>
      <c r="CS19" s="66">
        <v>22.16</v>
      </c>
      <c r="CT19" s="66">
        <v>15.54</v>
      </c>
      <c r="CU19" s="66">
        <v>8.19</v>
      </c>
      <c r="CV19" s="64">
        <v>7.47</v>
      </c>
      <c r="CW19" s="64">
        <v>15.23</v>
      </c>
      <c r="CX19" s="64">
        <f>AI19*(1-(CW19/100))</f>
        <v>0.5903162253417048</v>
      </c>
      <c r="CY19" s="67">
        <f>AI19*(1-(((CW19/100*CZ19)+(CM19/100*CL19))/(CZ19+CL19)))</f>
        <v>0.63246154543973754</v>
      </c>
      <c r="CZ19" s="65">
        <v>26.5</v>
      </c>
      <c r="DA19" s="64">
        <v>66.8</v>
      </c>
      <c r="DB19" s="64">
        <v>65.92</v>
      </c>
      <c r="DC19" s="64">
        <v>60.33</v>
      </c>
      <c r="DD19" s="64">
        <v>46.03</v>
      </c>
      <c r="DE19" s="64">
        <v>34.729999999999997</v>
      </c>
      <c r="DF19" s="64">
        <v>21.54</v>
      </c>
      <c r="DG19" s="64">
        <v>10.65</v>
      </c>
      <c r="DH19" s="64">
        <v>10.08</v>
      </c>
      <c r="DI19" s="36">
        <v>22.71</v>
      </c>
      <c r="DJ19" s="36">
        <v>21.89</v>
      </c>
      <c r="DK19" s="36">
        <v>4.99</v>
      </c>
      <c r="DL19" s="36">
        <v>2.5299999999999998</v>
      </c>
      <c r="DM19" s="36">
        <v>2.4300000000000002</v>
      </c>
      <c r="DN19" s="36">
        <v>22.08</v>
      </c>
      <c r="DO19" s="36">
        <v>3.6</v>
      </c>
      <c r="DP19" s="36">
        <v>29.8</v>
      </c>
      <c r="DQ19" s="44">
        <v>27.31</v>
      </c>
      <c r="DR19" s="44">
        <v>48.59</v>
      </c>
      <c r="DS19" s="44">
        <v>57.93</v>
      </c>
      <c r="DT19" s="44">
        <v>57.47</v>
      </c>
      <c r="DU19" s="44">
        <v>47.91</v>
      </c>
      <c r="DV19" s="44">
        <v>39.81</v>
      </c>
      <c r="DW19" s="44">
        <v>37.880000000000003</v>
      </c>
      <c r="DX19" s="44">
        <v>30.91</v>
      </c>
      <c r="DY19" s="44">
        <v>56.66</v>
      </c>
      <c r="DZ19" s="44">
        <v>56.2</v>
      </c>
      <c r="EA19" s="44">
        <v>50.31</v>
      </c>
      <c r="EB19" s="44">
        <v>49.74</v>
      </c>
      <c r="EC19" s="44">
        <v>39.85</v>
      </c>
      <c r="ED19" s="36">
        <v>36.43</v>
      </c>
      <c r="EE19" s="36">
        <v>4.5999999999999996</v>
      </c>
      <c r="EF19" s="36">
        <v>4.51</v>
      </c>
      <c r="EG19" s="36">
        <v>4.0599999999999996</v>
      </c>
      <c r="EH19" s="36">
        <v>3.6</v>
      </c>
      <c r="EI19" s="36">
        <v>3.51</v>
      </c>
      <c r="EJ19" s="36" t="s">
        <v>194</v>
      </c>
      <c r="EK19" s="36">
        <v>4.08</v>
      </c>
      <c r="EL19" s="36">
        <v>4.0199999999999996</v>
      </c>
      <c r="EM19" s="36">
        <v>3.93</v>
      </c>
      <c r="EN19" s="36">
        <v>3.41</v>
      </c>
      <c r="EO19" s="36">
        <v>3.03</v>
      </c>
      <c r="EP19" s="36">
        <v>2.97</v>
      </c>
      <c r="EQ19" s="36" t="s">
        <v>194</v>
      </c>
      <c r="ER19" s="36">
        <v>3.46</v>
      </c>
      <c r="ES19" s="36">
        <v>6.04</v>
      </c>
      <c r="ET19" s="36"/>
      <c r="EU19" s="36"/>
      <c r="EV19" s="36"/>
      <c r="EX19" s="36">
        <v>0</v>
      </c>
      <c r="EY19" s="36">
        <v>55.8</v>
      </c>
      <c r="EZ19" s="36">
        <v>26.1</v>
      </c>
      <c r="FA19" s="36">
        <v>41.35</v>
      </c>
      <c r="FB19" s="36">
        <v>0.4</v>
      </c>
      <c r="FC19" s="36">
        <v>0.8</v>
      </c>
      <c r="FD19" s="36">
        <v>109.5</v>
      </c>
      <c r="FE19" s="36">
        <v>0</v>
      </c>
      <c r="FF19" s="36">
        <v>26.98</v>
      </c>
      <c r="FG19" s="36"/>
      <c r="FH19" s="36">
        <v>0</v>
      </c>
      <c r="FI19" s="36">
        <v>51.44</v>
      </c>
      <c r="FJ19" s="61">
        <v>18.399999999999999</v>
      </c>
      <c r="FK19" s="61">
        <v>40.58</v>
      </c>
      <c r="FL19" s="36">
        <v>8.6999999999999993</v>
      </c>
      <c r="FM19" s="61">
        <v>25.3</v>
      </c>
      <c r="FN19" s="71"/>
      <c r="FO19" s="61">
        <v>22.4</v>
      </c>
      <c r="FP19" s="61">
        <v>3.9</v>
      </c>
      <c r="FQ19" s="61">
        <v>14434.7</v>
      </c>
      <c r="FR19" s="61"/>
      <c r="FS19" s="45">
        <v>8.25</v>
      </c>
      <c r="FT19" s="68">
        <v>1.94</v>
      </c>
      <c r="FU19" s="50">
        <v>0.83</v>
      </c>
      <c r="FV19" s="43">
        <v>22.4</v>
      </c>
      <c r="FW19" s="43">
        <v>209.5</v>
      </c>
      <c r="FX19" s="43">
        <v>854.3</v>
      </c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</row>
    <row r="20" spans="1:273" x14ac:dyDescent="0.3">
      <c r="A20" s="55" t="s">
        <v>224</v>
      </c>
      <c r="B20" s="53" t="s">
        <v>225</v>
      </c>
      <c r="C20" s="32" t="s">
        <v>197</v>
      </c>
      <c r="D20" s="32" t="s">
        <v>197</v>
      </c>
      <c r="E20" s="24">
        <v>16.7</v>
      </c>
      <c r="F20" s="74">
        <v>0.63040573320806703</v>
      </c>
      <c r="G20" s="56">
        <v>0.63040573320806703</v>
      </c>
      <c r="H20" s="47">
        <v>10.86</v>
      </c>
      <c r="I20" s="75">
        <v>0.74936586737931521</v>
      </c>
      <c r="J20" s="57">
        <v>0.74936586737931521</v>
      </c>
      <c r="K20" s="48">
        <v>55.79</v>
      </c>
      <c r="L20" s="76">
        <v>0.66246537621553725</v>
      </c>
      <c r="M20" s="58">
        <v>0.66246537621553725</v>
      </c>
      <c r="N20" s="49">
        <v>46.89</v>
      </c>
      <c r="O20" s="77">
        <v>0.75419367244396962</v>
      </c>
      <c r="P20" s="59">
        <v>0.75419367244396962</v>
      </c>
      <c r="Q20" s="50">
        <v>100</v>
      </c>
      <c r="R20" s="42">
        <f t="shared" si="1"/>
        <v>1</v>
      </c>
      <c r="S20" s="60">
        <f t="shared" si="2"/>
        <v>1.0212987012987014</v>
      </c>
      <c r="T20" s="60">
        <f>((Q20/100)*AJ20)/((FU20/100)*FQ20)</f>
        <v>0.34484802439799767</v>
      </c>
      <c r="U20" s="60">
        <f t="shared" si="0"/>
        <v>0.34484802439799767</v>
      </c>
      <c r="V20" s="50">
        <v>99.69</v>
      </c>
      <c r="W20" s="50">
        <f t="shared" si="3"/>
        <v>0.99690000000000001</v>
      </c>
      <c r="X20" s="50">
        <f>Z20/FW20</f>
        <v>0.99713603818615759</v>
      </c>
      <c r="Y20" s="51">
        <f t="shared" si="4"/>
        <v>1.1386456509048453</v>
      </c>
      <c r="Z20" s="52">
        <v>208.9</v>
      </c>
      <c r="AA20" s="51">
        <f>((Z20))/((FT20/100)*FQ20)</f>
        <v>0.86659106430532973</v>
      </c>
      <c r="AB20" s="51">
        <f t="shared" si="5"/>
        <v>0.86410918058894226</v>
      </c>
      <c r="AC20" s="50">
        <v>97.59</v>
      </c>
      <c r="AD20" s="50">
        <f t="shared" si="6"/>
        <v>0.97589999999999999</v>
      </c>
      <c r="AE20" s="50">
        <f>AG20/FX20</f>
        <v>0.98162238089664056</v>
      </c>
      <c r="AF20" s="51">
        <f t="shared" si="7"/>
        <v>1.3697632058287796</v>
      </c>
      <c r="AG20" s="52">
        <v>838.6</v>
      </c>
      <c r="AH20" s="51">
        <f>((AG20)/((FS20/100)*FQ20))</f>
        <v>0.76846713770238329</v>
      </c>
      <c r="AI20" s="51">
        <f t="shared" si="8"/>
        <v>0.75434454135224005</v>
      </c>
      <c r="AJ20" s="43">
        <v>22.4</v>
      </c>
      <c r="AK20" s="36">
        <v>77.91</v>
      </c>
      <c r="AL20" s="36">
        <v>72.38</v>
      </c>
      <c r="AM20" s="36">
        <v>61.5</v>
      </c>
      <c r="AN20" s="42">
        <v>71.72</v>
      </c>
      <c r="AO20" s="42">
        <v>57.84</v>
      </c>
      <c r="AP20" s="61">
        <v>78.790000000000006</v>
      </c>
      <c r="AQ20" s="61">
        <v>78.64</v>
      </c>
      <c r="AR20" s="61">
        <v>77.97</v>
      </c>
      <c r="AS20" s="61">
        <v>77</v>
      </c>
      <c r="AT20" s="61">
        <v>76.7</v>
      </c>
      <c r="AU20" s="61">
        <v>74.8</v>
      </c>
      <c r="AV20" s="61">
        <v>78.66</v>
      </c>
      <c r="AW20" s="61">
        <v>78.78</v>
      </c>
      <c r="AX20" s="61"/>
      <c r="AY20" s="61"/>
      <c r="AZ20" s="61">
        <v>78.34</v>
      </c>
      <c r="BA20" s="61">
        <v>78.02</v>
      </c>
      <c r="BB20" s="61">
        <v>71.52</v>
      </c>
      <c r="BC20" s="61">
        <v>68.52</v>
      </c>
      <c r="BD20" s="61">
        <v>67.78</v>
      </c>
      <c r="BE20" s="61">
        <v>59.9</v>
      </c>
      <c r="BF20" s="61">
        <v>78.66</v>
      </c>
      <c r="BG20" s="61">
        <v>81.87</v>
      </c>
      <c r="BH20" s="61"/>
      <c r="BI20" s="61">
        <v>77.599999999999994</v>
      </c>
      <c r="BJ20" s="61">
        <v>75.2</v>
      </c>
      <c r="BK20" s="61">
        <v>57.4</v>
      </c>
      <c r="BL20" s="61">
        <v>54.9</v>
      </c>
      <c r="BM20" s="61">
        <v>53.4</v>
      </c>
      <c r="BN20" s="61">
        <v>32.299999999999997</v>
      </c>
      <c r="BO20" s="62">
        <v>186.6</v>
      </c>
      <c r="BP20" s="63">
        <f>BO20+AJ20</f>
        <v>209</v>
      </c>
      <c r="BQ20" s="61"/>
      <c r="BR20" s="61">
        <v>68.44</v>
      </c>
      <c r="BS20" s="61">
        <v>76.41</v>
      </c>
      <c r="BU20" s="62">
        <v>632.79999999999995</v>
      </c>
      <c r="BV20" s="62">
        <f>BU20+AJ20</f>
        <v>655.19999999999993</v>
      </c>
      <c r="BW20" s="61">
        <v>54.58</v>
      </c>
      <c r="BX20" s="61">
        <v>66.099999999999994</v>
      </c>
      <c r="BY20" s="61"/>
      <c r="BZ20" s="61"/>
      <c r="CA20" s="61"/>
      <c r="CB20" s="61">
        <v>78.66</v>
      </c>
      <c r="CC20" s="61">
        <v>78.78</v>
      </c>
      <c r="CD20" s="61">
        <v>55.8</v>
      </c>
      <c r="CE20" s="61">
        <v>73.52</v>
      </c>
      <c r="CF20" s="61">
        <v>70.03</v>
      </c>
      <c r="CG20" s="61">
        <v>34.29</v>
      </c>
      <c r="CH20" s="61">
        <v>9.1999999999999993</v>
      </c>
      <c r="CI20" s="61">
        <v>7.58</v>
      </c>
      <c r="CJ20" s="64">
        <v>25.89</v>
      </c>
      <c r="CK20" s="64">
        <v>14.08</v>
      </c>
      <c r="CL20" s="65">
        <v>28</v>
      </c>
      <c r="CM20" s="64">
        <v>0.66</v>
      </c>
      <c r="CN20" s="64">
        <f>AI20*(1-(CM20/100))</f>
        <v>0.74936586737931521</v>
      </c>
      <c r="CO20" s="66">
        <v>46.58</v>
      </c>
      <c r="CP20" s="66">
        <v>69.709999999999994</v>
      </c>
      <c r="CQ20" s="66">
        <v>27.8</v>
      </c>
      <c r="CR20" s="66">
        <v>20.52</v>
      </c>
      <c r="CS20" s="66">
        <v>16</v>
      </c>
      <c r="CT20" s="64">
        <v>10.86</v>
      </c>
      <c r="CU20" s="64">
        <v>4.8</v>
      </c>
      <c r="CV20" s="64">
        <v>4.3600000000000003</v>
      </c>
      <c r="CW20" s="64">
        <v>16.43</v>
      </c>
      <c r="CX20" s="64">
        <f>AI20*(1-(CW20/100))</f>
        <v>0.63040573320806703</v>
      </c>
      <c r="CY20" s="67">
        <f>AI20*(1-(((CW20/100*CZ20)+(CM20/100*CL20))/(CZ20+CL20)))</f>
        <v>0.69152286636026794</v>
      </c>
      <c r="CZ20" s="65">
        <v>26.5</v>
      </c>
      <c r="DA20" s="64">
        <v>63.19</v>
      </c>
      <c r="DB20" s="64">
        <v>64.66</v>
      </c>
      <c r="DC20" s="64">
        <v>60.45</v>
      </c>
      <c r="DD20" s="64">
        <v>48.73</v>
      </c>
      <c r="DE20" s="64">
        <v>35.65</v>
      </c>
      <c r="DF20" s="64">
        <v>16.7</v>
      </c>
      <c r="DG20" s="64">
        <v>5.84</v>
      </c>
      <c r="DH20" s="64">
        <v>5.43</v>
      </c>
      <c r="DI20" s="36">
        <v>17.62</v>
      </c>
      <c r="DJ20" s="36">
        <v>16.48</v>
      </c>
      <c r="DK20" s="36">
        <v>3.45</v>
      </c>
      <c r="DL20" s="36">
        <v>1.99</v>
      </c>
      <c r="DM20" s="36">
        <v>1.9</v>
      </c>
      <c r="DN20" s="36">
        <v>16.82</v>
      </c>
      <c r="DO20" s="36">
        <v>3.6</v>
      </c>
      <c r="DP20" s="36">
        <v>25.55</v>
      </c>
      <c r="DQ20" s="44">
        <v>12.18</v>
      </c>
      <c r="DR20" s="44">
        <v>41.49</v>
      </c>
      <c r="DS20" s="44">
        <v>55.79</v>
      </c>
      <c r="DT20" s="44">
        <v>54.77</v>
      </c>
      <c r="DU20" s="44">
        <v>42.3</v>
      </c>
      <c r="DV20" s="44">
        <v>26.14</v>
      </c>
      <c r="DW20" s="44">
        <v>24.77</v>
      </c>
      <c r="DX20" s="44">
        <v>0.02</v>
      </c>
      <c r="DY20" s="44">
        <v>46.89</v>
      </c>
      <c r="DZ20" s="44">
        <v>43.94</v>
      </c>
      <c r="EA20" s="44">
        <v>26.31</v>
      </c>
      <c r="EB20" s="44">
        <v>28.96</v>
      </c>
      <c r="EC20" s="44">
        <v>20.420000000000002</v>
      </c>
      <c r="ED20" s="36">
        <v>19.86</v>
      </c>
      <c r="EE20" s="36">
        <v>3.59</v>
      </c>
      <c r="EF20" s="36">
        <v>3.49</v>
      </c>
      <c r="EG20" s="36">
        <v>3.07</v>
      </c>
      <c r="EH20" s="36">
        <v>2.69</v>
      </c>
      <c r="EI20" s="36">
        <v>2.61</v>
      </c>
      <c r="EJ20" s="36" t="s">
        <v>194</v>
      </c>
      <c r="EK20" s="36">
        <v>3.09</v>
      </c>
      <c r="EL20" s="36">
        <v>2.99</v>
      </c>
      <c r="EM20" s="36">
        <v>2.94</v>
      </c>
      <c r="EN20" s="36">
        <v>2.46</v>
      </c>
      <c r="EO20" s="36">
        <v>2.2000000000000002</v>
      </c>
      <c r="EP20" s="36">
        <v>2.14</v>
      </c>
      <c r="EQ20" s="36" t="s">
        <v>194</v>
      </c>
      <c r="ER20" s="36">
        <v>2.54</v>
      </c>
      <c r="ES20" s="36">
        <v>1.94</v>
      </c>
      <c r="ET20" s="36"/>
      <c r="EU20" s="36"/>
      <c r="EV20" s="36"/>
      <c r="EX20" s="36">
        <v>0</v>
      </c>
      <c r="EY20" s="36">
        <v>55.8</v>
      </c>
      <c r="EZ20" s="36">
        <v>21.36</v>
      </c>
      <c r="FA20" s="36">
        <v>37.130000000000003</v>
      </c>
      <c r="FB20" s="36">
        <v>0.4</v>
      </c>
      <c r="FC20" s="36">
        <v>0.8</v>
      </c>
      <c r="FD20" s="36">
        <v>109.5</v>
      </c>
      <c r="FE20" s="36">
        <v>0</v>
      </c>
      <c r="FF20" s="36">
        <v>18.079999999999998</v>
      </c>
      <c r="FG20" s="36"/>
      <c r="FH20" s="36">
        <v>0</v>
      </c>
      <c r="FI20" s="36">
        <v>42.21</v>
      </c>
      <c r="FJ20" s="61">
        <v>16.82</v>
      </c>
      <c r="FK20" s="61">
        <v>34.75</v>
      </c>
      <c r="FL20" s="36">
        <v>5.95</v>
      </c>
      <c r="FM20" s="61">
        <v>25.3</v>
      </c>
      <c r="FN20" s="71"/>
      <c r="FO20" s="61">
        <v>22.4</v>
      </c>
      <c r="FP20" s="61">
        <v>3.9</v>
      </c>
      <c r="FQ20" s="61">
        <v>14434.7</v>
      </c>
      <c r="FR20" s="61"/>
      <c r="FS20" s="45">
        <v>7.56</v>
      </c>
      <c r="FT20" s="68">
        <v>1.67</v>
      </c>
      <c r="FU20" s="50">
        <v>0.45</v>
      </c>
      <c r="FV20" s="43">
        <v>22.4</v>
      </c>
      <c r="FW20" s="43">
        <v>209.5</v>
      </c>
      <c r="FX20" s="43">
        <v>854.3</v>
      </c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</row>
    <row r="21" spans="1:273" x14ac:dyDescent="0.3">
      <c r="A21" s="30"/>
      <c r="V21" s="36"/>
      <c r="W21" s="36"/>
      <c r="X21" s="36"/>
      <c r="Y21" s="36"/>
      <c r="Z21" s="43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O21" s="36"/>
      <c r="AP21" s="61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61"/>
      <c r="CI21" s="36" t="str">
        <f>RIGHT(CG21:CG53,4)</f>
        <v/>
      </c>
      <c r="CJ21" s="36"/>
      <c r="CK21" s="36"/>
      <c r="CL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P21" s="36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S21" s="36"/>
      <c r="ET21" s="36"/>
      <c r="EU21" s="36"/>
      <c r="EV21" s="36"/>
      <c r="EW21" s="36"/>
      <c r="EX21" s="61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73"/>
      <c r="FO21" s="61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</row>
    <row r="22" spans="1:273" x14ac:dyDescent="0.3">
      <c r="A22" s="42" t="s">
        <v>226</v>
      </c>
      <c r="V22" s="36"/>
      <c r="W22" s="36"/>
      <c r="X22" s="36"/>
      <c r="Y22" s="36"/>
      <c r="Z22" s="43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61"/>
      <c r="AY22" s="61"/>
      <c r="AZ22" s="36"/>
      <c r="BA22" s="36"/>
      <c r="BB22" s="36"/>
      <c r="BC22" s="36"/>
      <c r="BD22" s="61"/>
      <c r="BE22" s="61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61"/>
      <c r="CG22" s="36"/>
      <c r="CH22" s="36"/>
      <c r="CI22" s="36" t="str">
        <f>RIGHT(CG22:CG54,4)</f>
        <v/>
      </c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</row>
    <row r="23" spans="1:273" x14ac:dyDescent="0.3">
      <c r="A23" s="42" t="s">
        <v>227</v>
      </c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61"/>
      <c r="AY23" s="61"/>
      <c r="AZ23" s="36"/>
      <c r="BA23" s="36"/>
      <c r="BB23" s="36"/>
      <c r="BC23" s="36"/>
      <c r="BD23" s="61"/>
      <c r="BE23" s="61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61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  <c r="IX23" s="36"/>
    </row>
    <row r="24" spans="1:273" x14ac:dyDescent="0.3">
      <c r="A24" s="42" t="s">
        <v>228</v>
      </c>
      <c r="AX24" s="71"/>
      <c r="AY24" s="71"/>
      <c r="BD24" s="71"/>
      <c r="BE24" s="71"/>
      <c r="CF24" s="63"/>
      <c r="CG24" s="45"/>
      <c r="CH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5"/>
      <c r="EE24" s="45"/>
      <c r="EF24" s="36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588A-4D2B-455B-ADB2-359A9B8D18ED}">
  <dimension ref="A1:AA9"/>
  <sheetViews>
    <sheetView workbookViewId="0">
      <selection activeCell="N15" sqref="N15"/>
    </sheetView>
  </sheetViews>
  <sheetFormatPr baseColWidth="10" defaultRowHeight="14.4" x14ac:dyDescent="0.3"/>
  <sheetData>
    <row r="1" spans="1:27" s="10" customFormat="1" ht="21" x14ac:dyDescent="0.4">
      <c r="A1" s="10" t="s">
        <v>35</v>
      </c>
    </row>
    <row r="2" spans="1:27" s="3" customFormat="1" ht="79.8" x14ac:dyDescent="0.3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</row>
    <row r="3" spans="1:27" ht="17.399999999999999" x14ac:dyDescent="0.3">
      <c r="A3" s="4">
        <v>1</v>
      </c>
      <c r="B3" s="5" t="s">
        <v>27</v>
      </c>
      <c r="C3" s="5" t="s">
        <v>28</v>
      </c>
      <c r="D3" s="11">
        <v>32.44</v>
      </c>
      <c r="E3" s="11">
        <v>28.45</v>
      </c>
      <c r="F3" s="11">
        <v>29.06</v>
      </c>
      <c r="G3" s="12">
        <v>28.11</v>
      </c>
      <c r="H3" s="12">
        <v>23.18</v>
      </c>
      <c r="I3" s="12">
        <v>24.78</v>
      </c>
      <c r="J3" s="12">
        <v>58.84</v>
      </c>
      <c r="K3" s="12">
        <v>58.29</v>
      </c>
      <c r="L3" s="12">
        <v>59.79</v>
      </c>
      <c r="M3" s="12">
        <v>58.69</v>
      </c>
      <c r="N3" s="12">
        <v>57.9</v>
      </c>
      <c r="O3" s="12">
        <v>59.87</v>
      </c>
      <c r="P3">
        <v>0.52723186258699084</v>
      </c>
      <c r="Q3">
        <v>0.51104058487114323</v>
      </c>
      <c r="R3">
        <v>0.53361279454823507</v>
      </c>
      <c r="S3">
        <v>0.6251845842655892</v>
      </c>
      <c r="T3">
        <v>0.6028834689052418</v>
      </c>
      <c r="U3">
        <v>0.58544131848097625</v>
      </c>
      <c r="V3">
        <v>5.4061338194199053E-2</v>
      </c>
      <c r="W3">
        <v>7.108233039494119E-2</v>
      </c>
      <c r="X3">
        <v>0.19997112741587167</v>
      </c>
      <c r="Y3">
        <v>8.2506625051684365E-2</v>
      </c>
      <c r="Z3">
        <v>0.15262015700670445</v>
      </c>
      <c r="AA3">
        <v>0.23148172931170602</v>
      </c>
    </row>
    <row r="4" spans="1:27" ht="17.399999999999999" x14ac:dyDescent="0.3">
      <c r="A4" s="4">
        <v>2</v>
      </c>
      <c r="B4" s="5" t="s">
        <v>29</v>
      </c>
      <c r="C4" s="5" t="s">
        <v>30</v>
      </c>
      <c r="D4" s="13">
        <v>34.880000000000003</v>
      </c>
      <c r="E4" s="13">
        <v>29.81</v>
      </c>
      <c r="F4" s="13">
        <v>28.65</v>
      </c>
      <c r="G4" s="14">
        <v>25.11</v>
      </c>
      <c r="H4" s="14">
        <v>21.81</v>
      </c>
      <c r="I4" s="14">
        <v>16.72</v>
      </c>
      <c r="J4" s="14">
        <v>58.48</v>
      </c>
      <c r="K4" s="14">
        <v>57.41</v>
      </c>
      <c r="L4" s="14">
        <v>57.8</v>
      </c>
      <c r="M4" s="14">
        <v>58.24</v>
      </c>
      <c r="N4" s="14">
        <v>56.43</v>
      </c>
      <c r="O4" s="14">
        <v>57.46</v>
      </c>
      <c r="P4">
        <v>0.53066470145039257</v>
      </c>
      <c r="Q4">
        <v>0.51403114121763716</v>
      </c>
      <c r="R4">
        <v>0.47553371315448972</v>
      </c>
      <c r="S4">
        <v>0.65083425325362132</v>
      </c>
      <c r="T4">
        <v>0.62550953918475649</v>
      </c>
      <c r="U4">
        <v>0.603841648781961</v>
      </c>
      <c r="V4">
        <v>0.34449566591369785</v>
      </c>
      <c r="W4">
        <v>0.52384592789805373</v>
      </c>
      <c r="X4">
        <v>0.41050461251643228</v>
      </c>
      <c r="Y4">
        <v>0.34976119849571202</v>
      </c>
      <c r="Z4">
        <v>0.35611561821033794</v>
      </c>
      <c r="AA4">
        <v>0.4080138498625937</v>
      </c>
    </row>
    <row r="5" spans="1:27" ht="17.399999999999999" x14ac:dyDescent="0.3">
      <c r="A5" s="4">
        <v>4</v>
      </c>
      <c r="B5" s="5" t="s">
        <v>31</v>
      </c>
      <c r="C5" s="5" t="s">
        <v>28</v>
      </c>
      <c r="D5" s="11">
        <v>25.66</v>
      </c>
      <c r="E5" s="11">
        <v>27.99</v>
      </c>
      <c r="F5" s="11">
        <v>25.66</v>
      </c>
      <c r="G5" s="12">
        <v>20.12</v>
      </c>
      <c r="H5" s="12">
        <v>19.43</v>
      </c>
      <c r="I5" s="12">
        <v>20.12</v>
      </c>
      <c r="J5" s="12">
        <v>58.57</v>
      </c>
      <c r="K5" s="12">
        <v>57.85</v>
      </c>
      <c r="L5" s="12">
        <v>58.57</v>
      </c>
      <c r="M5" s="12">
        <v>58.22</v>
      </c>
      <c r="N5" s="12">
        <v>56.62</v>
      </c>
      <c r="O5" s="12">
        <v>58.22</v>
      </c>
      <c r="P5">
        <v>0.54806060108937171</v>
      </c>
      <c r="Q5">
        <v>0.50533089928718777</v>
      </c>
      <c r="R5">
        <v>0.49093123739863487</v>
      </c>
      <c r="S5">
        <v>0.72779589458721838</v>
      </c>
      <c r="T5">
        <v>0.7015862560757341</v>
      </c>
      <c r="U5">
        <v>0.6689502254236761</v>
      </c>
      <c r="V5">
        <v>0.3580724732174041</v>
      </c>
      <c r="W5">
        <v>0.58671064188104194</v>
      </c>
      <c r="X5">
        <v>0.58004818754074805</v>
      </c>
      <c r="Y5">
        <v>0.27519539535992693</v>
      </c>
      <c r="Z5">
        <v>0.47891483691107239</v>
      </c>
      <c r="AA5">
        <v>0.60877479285183123</v>
      </c>
    </row>
    <row r="6" spans="1:27" ht="17.399999999999999" x14ac:dyDescent="0.3">
      <c r="A6" s="4">
        <v>5</v>
      </c>
      <c r="B6" s="5" t="s">
        <v>32</v>
      </c>
      <c r="C6" s="5" t="s">
        <v>28</v>
      </c>
      <c r="D6" s="11">
        <v>15.98</v>
      </c>
      <c r="E6" s="11">
        <v>16.66</v>
      </c>
      <c r="F6" s="11">
        <v>15.64</v>
      </c>
      <c r="G6" s="12">
        <v>13.8</v>
      </c>
      <c r="H6" s="12">
        <v>14.86</v>
      </c>
      <c r="I6" s="12">
        <v>8.99</v>
      </c>
      <c r="J6" s="12">
        <v>58.12</v>
      </c>
      <c r="K6" s="12">
        <v>57.75</v>
      </c>
      <c r="L6" s="12">
        <v>56.07</v>
      </c>
      <c r="M6" s="12">
        <v>57.93</v>
      </c>
      <c r="N6" s="12">
        <v>58.22</v>
      </c>
      <c r="O6" s="12">
        <v>55.48</v>
      </c>
      <c r="P6">
        <v>0.61864609765414358</v>
      </c>
      <c r="Q6">
        <v>0.6048570694436638</v>
      </c>
      <c r="R6">
        <v>0.65844388800402098</v>
      </c>
      <c r="S6">
        <v>0.68170567195540377</v>
      </c>
      <c r="T6">
        <v>0.67922591871302485</v>
      </c>
      <c r="U6">
        <v>0.7422333841543246</v>
      </c>
      <c r="V6">
        <v>0.50181311923982264</v>
      </c>
      <c r="W6">
        <v>0.58195778091381234</v>
      </c>
      <c r="X6">
        <v>0.7129336965813301</v>
      </c>
      <c r="Y6">
        <v>0.4979978710229655</v>
      </c>
      <c r="Z6">
        <v>0.51706449931197607</v>
      </c>
      <c r="AA6">
        <v>0.70227926473660496</v>
      </c>
    </row>
    <row r="7" spans="1:27" ht="17.399999999999999" x14ac:dyDescent="0.3">
      <c r="A7" s="4">
        <v>6</v>
      </c>
      <c r="B7" s="5" t="s">
        <v>33</v>
      </c>
      <c r="C7" s="5" t="s">
        <v>28</v>
      </c>
      <c r="D7" s="11">
        <v>33.630000000000003</v>
      </c>
      <c r="E7" s="11">
        <v>26.5</v>
      </c>
      <c r="F7" s="11">
        <v>24.64</v>
      </c>
      <c r="G7" s="12">
        <v>22.28</v>
      </c>
      <c r="H7" s="12">
        <v>21.13</v>
      </c>
      <c r="I7" s="12">
        <v>12.16</v>
      </c>
      <c r="J7" s="12">
        <v>58.39</v>
      </c>
      <c r="K7" s="12">
        <v>58.48</v>
      </c>
      <c r="L7" s="12">
        <v>57.19</v>
      </c>
      <c r="M7" s="12">
        <v>58.96</v>
      </c>
      <c r="N7" s="12">
        <v>59.23</v>
      </c>
      <c r="O7" s="12">
        <v>56.88</v>
      </c>
      <c r="P7">
        <v>0.4885868003548986</v>
      </c>
      <c r="Q7">
        <v>0.56398750613454696</v>
      </c>
      <c r="R7">
        <v>0.48423650665569573</v>
      </c>
      <c r="S7">
        <v>0.60350977086848367</v>
      </c>
      <c r="T7">
        <v>0.59781586600000003</v>
      </c>
      <c r="U7">
        <v>0.6341724425930737</v>
      </c>
      <c r="V7">
        <v>0.13783459765089656</v>
      </c>
      <c r="W7">
        <v>0.11938620392951919</v>
      </c>
      <c r="X7">
        <v>0.46174960801953563</v>
      </c>
      <c r="Y7">
        <v>0.12470054387791547</v>
      </c>
      <c r="Z7">
        <v>0.14286866707415086</v>
      </c>
      <c r="AA7">
        <v>0.50246346486699323</v>
      </c>
    </row>
    <row r="8" spans="1:27" ht="17.399999999999999" x14ac:dyDescent="0.3">
      <c r="A8" s="4">
        <v>7</v>
      </c>
      <c r="B8" s="5" t="s">
        <v>34</v>
      </c>
      <c r="C8" s="5" t="s">
        <v>30</v>
      </c>
      <c r="D8" s="13">
        <v>21.26</v>
      </c>
      <c r="E8" s="13">
        <v>21.54</v>
      </c>
      <c r="F8" s="14">
        <v>16.7</v>
      </c>
      <c r="G8" s="14">
        <v>15.24</v>
      </c>
      <c r="H8" s="14">
        <v>15.54</v>
      </c>
      <c r="I8" s="14">
        <v>10.86</v>
      </c>
      <c r="J8" s="14">
        <v>57.15</v>
      </c>
      <c r="K8" s="14">
        <v>56.66</v>
      </c>
      <c r="L8" s="14">
        <v>46.89</v>
      </c>
      <c r="M8" s="14">
        <v>57.9</v>
      </c>
      <c r="N8" s="14">
        <v>57.93</v>
      </c>
      <c r="O8" s="14">
        <v>55.79</v>
      </c>
      <c r="P8">
        <v>0.61446623996876615</v>
      </c>
      <c r="Q8">
        <v>0.5903162253417048</v>
      </c>
      <c r="R8">
        <v>0.63040573320806703</v>
      </c>
      <c r="S8">
        <v>0.70304185551276466</v>
      </c>
      <c r="T8">
        <v>0.67234908100000002</v>
      </c>
      <c r="U8">
        <v>0.74936586737931521</v>
      </c>
      <c r="V8">
        <v>0.4376039994698197</v>
      </c>
      <c r="W8">
        <v>0.50619424820205872</v>
      </c>
      <c r="X8">
        <v>0.66246537621553725</v>
      </c>
      <c r="Y8">
        <v>0.3418036191995571</v>
      </c>
      <c r="Z8">
        <v>0.48112478481607157</v>
      </c>
      <c r="AA8">
        <v>0.75419367244396962</v>
      </c>
    </row>
    <row r="9" spans="1:27" ht="17.399999999999999" x14ac:dyDescent="0.3">
      <c r="A9" s="4"/>
      <c r="B9" s="5"/>
      <c r="C9" s="5"/>
      <c r="D9" s="6"/>
      <c r="E9" s="6"/>
      <c r="F9" s="7"/>
      <c r="G9" s="7"/>
      <c r="H9" s="7"/>
      <c r="I9" s="7"/>
      <c r="J9" s="8"/>
      <c r="K9" s="9"/>
      <c r="L9" s="9"/>
      <c r="M9" s="7"/>
      <c r="N9" s="7"/>
      <c r="O9" s="7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DVH u. COIN...</vt:lpstr>
      <vt:lpstr>Parotis  Plexus ipsi contra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Pigorsch</dc:creator>
  <cp:lastModifiedBy>Steffi Pigorsch</cp:lastModifiedBy>
  <dcterms:created xsi:type="dcterms:W3CDTF">2020-01-28T19:57:08Z</dcterms:created>
  <dcterms:modified xsi:type="dcterms:W3CDTF">2020-01-28T21:18:55Z</dcterms:modified>
</cp:coreProperties>
</file>